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F:\RD - Affaires generales\Secrétariat\Communication\Site mutualisé CDG\Bibliothèque médias CDG+\JE GERE LES RH\Assurance Prévoyance\"/>
    </mc:Choice>
  </mc:AlternateContent>
  <xr:revisionPtr revIDLastSave="0" documentId="8_{456FA73D-9C09-48BE-99B6-7B2BAAF49C74}" xr6:coauthVersionLast="36" xr6:coauthVersionMax="36" xr10:uidLastSave="{00000000-0000-0000-0000-000000000000}"/>
  <bookViews>
    <workbookView xWindow="0" yWindow="0" windowWidth="20490" windowHeight="7545" activeTab="1" xr2:uid="{00000000-000D-0000-FFFF-FFFF00000000}"/>
  </bookViews>
  <sheets>
    <sheet name="SMQ" sheetId="16" r:id="rId1"/>
    <sheet name="Simulation ITT 1,15%" sheetId="4" r:id="rId2"/>
    <sheet name="Simulation ITT INVAL 2,15%" sheetId="12" r:id="rId3"/>
    <sheet name="Simulation ITT INVAL PR 2,58%" sheetId="13" r:id="rId4"/>
    <sheet name="Simulation Agent" sheetId="14" r:id="rId5"/>
  </sheets>
  <calcPr calcId="191029"/>
</workbook>
</file>

<file path=xl/calcChain.xml><?xml version="1.0" encoding="utf-8"?>
<calcChain xmlns="http://schemas.openxmlformats.org/spreadsheetml/2006/main">
  <c r="D62" i="4" l="1"/>
  <c r="E62" i="4"/>
  <c r="F62" i="4"/>
  <c r="G62" i="4"/>
  <c r="G11" i="13" l="1"/>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G186" i="13"/>
  <c r="G187" i="13"/>
  <c r="G188" i="13"/>
  <c r="G189" i="13"/>
  <c r="G190" i="13"/>
  <c r="G191" i="13"/>
  <c r="G192" i="13"/>
  <c r="G193" i="13"/>
  <c r="G194" i="13"/>
  <c r="G195" i="13"/>
  <c r="G196" i="13"/>
  <c r="G197" i="13"/>
  <c r="G198" i="13"/>
  <c r="G199" i="13"/>
  <c r="G200" i="13"/>
  <c r="G201" i="13"/>
  <c r="G202" i="13"/>
  <c r="G203" i="13"/>
  <c r="G204" i="13"/>
  <c r="G205" i="13"/>
  <c r="G206" i="13"/>
  <c r="G207" i="13"/>
  <c r="G208" i="13"/>
  <c r="G209" i="13"/>
  <c r="G210" i="13"/>
  <c r="G211" i="13"/>
  <c r="G212" i="13"/>
  <c r="G213" i="13"/>
  <c r="G214" i="13"/>
  <c r="G215" i="13"/>
  <c r="G216" i="13"/>
  <c r="G217" i="13"/>
  <c r="G218" i="13"/>
  <c r="G219" i="13"/>
  <c r="G220" i="13"/>
  <c r="G221" i="13"/>
  <c r="G222" i="13"/>
  <c r="G223" i="13"/>
  <c r="G224" i="13"/>
  <c r="G225" i="13"/>
  <c r="G226" i="13"/>
  <c r="G227" i="13"/>
  <c r="G228" i="13"/>
  <c r="G229" i="13"/>
  <c r="G230" i="13"/>
  <c r="G231" i="13"/>
  <c r="G232" i="13"/>
  <c r="G233" i="13"/>
  <c r="G234" i="13"/>
  <c r="G235" i="13"/>
  <c r="G236" i="13"/>
  <c r="G237" i="13"/>
  <c r="G238" i="13"/>
  <c r="G239" i="13"/>
  <c r="G240" i="13"/>
  <c r="G241" i="13"/>
  <c r="G242" i="13"/>
  <c r="G243" i="13"/>
  <c r="G244" i="13"/>
  <c r="G245" i="13"/>
  <c r="G246" i="13"/>
  <c r="G247" i="13"/>
  <c r="G248" i="13"/>
  <c r="G249" i="13"/>
  <c r="G250" i="13"/>
  <c r="G251" i="13"/>
  <c r="G252" i="13"/>
  <c r="G253" i="13"/>
  <c r="G254" i="13"/>
  <c r="G255" i="13"/>
  <c r="G256" i="13"/>
  <c r="G257" i="13"/>
  <c r="G258" i="13"/>
  <c r="G259" i="13"/>
  <c r="G260" i="13"/>
  <c r="G261" i="13"/>
  <c r="G262" i="13"/>
  <c r="G263" i="13"/>
  <c r="G264" i="13"/>
  <c r="G265" i="13"/>
  <c r="G266" i="13"/>
  <c r="G267" i="13"/>
  <c r="G268" i="13"/>
  <c r="G269" i="13"/>
  <c r="G270" i="13"/>
  <c r="G271" i="13"/>
  <c r="G272" i="13"/>
  <c r="G273" i="13"/>
  <c r="G274" i="13"/>
  <c r="G275" i="13"/>
  <c r="G276" i="13"/>
  <c r="G277" i="13"/>
  <c r="G278" i="13"/>
  <c r="G279" i="13"/>
  <c r="G280" i="13"/>
  <c r="G281" i="13"/>
  <c r="G282" i="13"/>
  <c r="G283" i="13"/>
  <c r="G284" i="13"/>
  <c r="G285" i="13"/>
  <c r="G286" i="13"/>
  <c r="G287" i="13"/>
  <c r="G288" i="13"/>
  <c r="G289" i="13"/>
  <c r="G290" i="13"/>
  <c r="G291" i="13"/>
  <c r="G292" i="13"/>
  <c r="G293" i="13"/>
  <c r="G294" i="13"/>
  <c r="G295" i="13"/>
  <c r="G296" i="13"/>
  <c r="G297" i="13"/>
  <c r="G298" i="13"/>
  <c r="G299" i="13"/>
  <c r="G300" i="13"/>
  <c r="G301" i="13"/>
  <c r="G302" i="13"/>
  <c r="G303" i="13"/>
  <c r="G304" i="13"/>
  <c r="G305" i="13"/>
  <c r="G306" i="13"/>
  <c r="G307" i="13"/>
  <c r="G308" i="13"/>
  <c r="G309" i="13"/>
  <c r="G134" i="12"/>
  <c r="G208" i="12"/>
  <c r="D10" i="4"/>
  <c r="G10" i="4" s="1"/>
  <c r="D9" i="14"/>
  <c r="D10" i="14"/>
  <c r="D11" i="14"/>
  <c r="D12" i="14"/>
  <c r="D8" i="14"/>
  <c r="D19" i="14"/>
  <c r="D20" i="14"/>
  <c r="D21" i="14"/>
  <c r="D22" i="14"/>
  <c r="D18" i="14"/>
  <c r="D29" i="14"/>
  <c r="D30" i="14"/>
  <c r="D31" i="14"/>
  <c r="D32" i="14"/>
  <c r="D28" i="14"/>
  <c r="D40" i="14"/>
  <c r="D41" i="14"/>
  <c r="D42" i="14"/>
  <c r="D43" i="14"/>
  <c r="D39" i="14"/>
  <c r="D10" i="12" l="1"/>
  <c r="G10" i="12" s="1"/>
  <c r="D11" i="4"/>
  <c r="G11" i="4" s="1"/>
  <c r="D302" i="13" l="1"/>
  <c r="E302" i="13"/>
  <c r="F302" i="13"/>
  <c r="D303" i="13"/>
  <c r="E303" i="13"/>
  <c r="D304" i="13"/>
  <c r="E304" i="13"/>
  <c r="D305" i="13"/>
  <c r="E305" i="13"/>
  <c r="D306" i="13"/>
  <c r="E306" i="13"/>
  <c r="D307" i="13"/>
  <c r="E307" i="13"/>
  <c r="D308" i="13"/>
  <c r="E308" i="13"/>
  <c r="D240" i="13"/>
  <c r="E240" i="13"/>
  <c r="D241" i="13"/>
  <c r="E241" i="13"/>
  <c r="D242" i="13"/>
  <c r="E242" i="13"/>
  <c r="D243" i="13"/>
  <c r="E243" i="13"/>
  <c r="D244" i="13"/>
  <c r="E244" i="13"/>
  <c r="D245" i="13"/>
  <c r="E245" i="13"/>
  <c r="D246" i="13"/>
  <c r="E246" i="13"/>
  <c r="D247" i="13"/>
  <c r="E247" i="13"/>
  <c r="D248" i="13"/>
  <c r="E248" i="13"/>
  <c r="D249" i="13"/>
  <c r="E249" i="13"/>
  <c r="D250" i="13"/>
  <c r="E250" i="13"/>
  <c r="D251" i="13"/>
  <c r="E251" i="13"/>
  <c r="D252" i="13"/>
  <c r="E252" i="13"/>
  <c r="D253" i="13"/>
  <c r="E253" i="13"/>
  <c r="D254" i="13"/>
  <c r="E254" i="13"/>
  <c r="D255" i="13"/>
  <c r="E255" i="13"/>
  <c r="D256" i="13"/>
  <c r="E256" i="13"/>
  <c r="D257" i="13"/>
  <c r="E257" i="13"/>
  <c r="D258" i="13"/>
  <c r="E258" i="13"/>
  <c r="D259" i="13"/>
  <c r="E259" i="13"/>
  <c r="D260" i="13"/>
  <c r="E260" i="13"/>
  <c r="D261" i="13"/>
  <c r="E261" i="13"/>
  <c r="D262" i="13"/>
  <c r="E262" i="13"/>
  <c r="D263" i="13"/>
  <c r="E263" i="13"/>
  <c r="D264" i="13"/>
  <c r="E264" i="13"/>
  <c r="D265" i="13"/>
  <c r="E265" i="13"/>
  <c r="D266" i="13"/>
  <c r="E266" i="13"/>
  <c r="D267" i="13"/>
  <c r="E267" i="13"/>
  <c r="D268" i="13"/>
  <c r="E268" i="13"/>
  <c r="D269" i="13"/>
  <c r="E269" i="13"/>
  <c r="D270" i="13"/>
  <c r="E270" i="13"/>
  <c r="D271" i="13"/>
  <c r="E271" i="13"/>
  <c r="D272" i="13"/>
  <c r="E272" i="13"/>
  <c r="D273" i="13"/>
  <c r="E273" i="13"/>
  <c r="D274" i="13"/>
  <c r="E274" i="13"/>
  <c r="D275" i="13"/>
  <c r="E275" i="13"/>
  <c r="D276" i="13"/>
  <c r="E276" i="13"/>
  <c r="D277" i="13"/>
  <c r="E277" i="13"/>
  <c r="D278" i="13"/>
  <c r="E278" i="13"/>
  <c r="D279" i="13"/>
  <c r="E279" i="13"/>
  <c r="D280" i="13"/>
  <c r="E280" i="13"/>
  <c r="D281" i="13"/>
  <c r="E281" i="13"/>
  <c r="D282" i="13"/>
  <c r="E282" i="13"/>
  <c r="D283" i="13"/>
  <c r="E283" i="13"/>
  <c r="D284" i="13"/>
  <c r="E284" i="13"/>
  <c r="D285" i="13"/>
  <c r="E285" i="13"/>
  <c r="D286" i="13"/>
  <c r="E286" i="13"/>
  <c r="D287" i="13"/>
  <c r="E287" i="13"/>
  <c r="D288" i="13"/>
  <c r="E288" i="13"/>
  <c r="D289" i="13"/>
  <c r="E289" i="13"/>
  <c r="D290" i="13"/>
  <c r="E290" i="13"/>
  <c r="D291" i="13"/>
  <c r="E291" i="13"/>
  <c r="D292" i="13"/>
  <c r="E292" i="13"/>
  <c r="D293" i="13"/>
  <c r="E293" i="13"/>
  <c r="D294" i="13"/>
  <c r="E294" i="13"/>
  <c r="D295" i="13"/>
  <c r="E295" i="13"/>
  <c r="D296" i="13"/>
  <c r="E296" i="13"/>
  <c r="D297" i="13"/>
  <c r="E297" i="13"/>
  <c r="D298" i="13"/>
  <c r="E298" i="13"/>
  <c r="D299" i="13"/>
  <c r="E299" i="13"/>
  <c r="D300" i="13"/>
  <c r="E300" i="13"/>
  <c r="D301" i="13"/>
  <c r="E301" i="13"/>
  <c r="D209" i="13"/>
  <c r="E209" i="13"/>
  <c r="D210" i="13"/>
  <c r="E210" i="13"/>
  <c r="D211" i="13"/>
  <c r="E211" i="13"/>
  <c r="D212" i="13"/>
  <c r="E212" i="13"/>
  <c r="D213" i="13"/>
  <c r="E213" i="13"/>
  <c r="D214" i="13"/>
  <c r="E214" i="13"/>
  <c r="D215" i="13"/>
  <c r="E215" i="13"/>
  <c r="D216" i="13"/>
  <c r="E216" i="13"/>
  <c r="D217" i="13"/>
  <c r="E217" i="13"/>
  <c r="D218" i="13"/>
  <c r="E218" i="13"/>
  <c r="D219" i="13"/>
  <c r="E219" i="13"/>
  <c r="D220" i="13"/>
  <c r="E220" i="13"/>
  <c r="D221" i="13"/>
  <c r="E221" i="13"/>
  <c r="D222" i="13"/>
  <c r="E222" i="13"/>
  <c r="D223" i="13"/>
  <c r="E223" i="13"/>
  <c r="D224" i="13"/>
  <c r="E224" i="13"/>
  <c r="D225" i="13"/>
  <c r="E225" i="13"/>
  <c r="D226" i="13"/>
  <c r="E226" i="13"/>
  <c r="D227" i="13"/>
  <c r="E227" i="13"/>
  <c r="D228" i="13"/>
  <c r="E228" i="13"/>
  <c r="D229" i="13"/>
  <c r="E229" i="13"/>
  <c r="D230" i="13"/>
  <c r="E230" i="13"/>
  <c r="D231" i="13"/>
  <c r="E231" i="13"/>
  <c r="D232" i="13"/>
  <c r="E232" i="13"/>
  <c r="D233" i="13"/>
  <c r="E233" i="13"/>
  <c r="D234" i="13"/>
  <c r="E234" i="13"/>
  <c r="D235" i="13"/>
  <c r="E235" i="13"/>
  <c r="D236" i="13"/>
  <c r="E236" i="13"/>
  <c r="D237" i="13"/>
  <c r="E237" i="13"/>
  <c r="D238" i="13"/>
  <c r="E238" i="13"/>
  <c r="D239" i="13"/>
  <c r="E239" i="13"/>
  <c r="D209" i="12"/>
  <c r="G209" i="12" s="1"/>
  <c r="E209" i="12"/>
  <c r="D210" i="12"/>
  <c r="G210" i="12" s="1"/>
  <c r="E210" i="12"/>
  <c r="D211" i="12"/>
  <c r="G211" i="12" s="1"/>
  <c r="E211" i="12"/>
  <c r="D212" i="12"/>
  <c r="G212" i="12" s="1"/>
  <c r="E212" i="12"/>
  <c r="D213" i="12"/>
  <c r="G213" i="12" s="1"/>
  <c r="E213" i="12"/>
  <c r="D214" i="12"/>
  <c r="G214" i="12" s="1"/>
  <c r="E214" i="12"/>
  <c r="D215" i="12"/>
  <c r="G215" i="12" s="1"/>
  <c r="E215" i="12"/>
  <c r="D216" i="12"/>
  <c r="G216" i="12" s="1"/>
  <c r="E216" i="12"/>
  <c r="D217" i="12"/>
  <c r="G217" i="12" s="1"/>
  <c r="E217" i="12"/>
  <c r="D218" i="12"/>
  <c r="G218" i="12" s="1"/>
  <c r="E218" i="12"/>
  <c r="D219" i="12"/>
  <c r="G219" i="12" s="1"/>
  <c r="E219" i="12"/>
  <c r="D220" i="12"/>
  <c r="G220" i="12" s="1"/>
  <c r="E220" i="12"/>
  <c r="D221" i="12"/>
  <c r="G221" i="12" s="1"/>
  <c r="E221" i="12"/>
  <c r="D222" i="12"/>
  <c r="G222" i="12" s="1"/>
  <c r="E222" i="12"/>
  <c r="D223" i="12"/>
  <c r="G223" i="12" s="1"/>
  <c r="E223" i="12"/>
  <c r="D224" i="12"/>
  <c r="G224" i="12" s="1"/>
  <c r="E224" i="12"/>
  <c r="D225" i="12"/>
  <c r="G225" i="12" s="1"/>
  <c r="E225" i="12"/>
  <c r="D226" i="12"/>
  <c r="G226" i="12" s="1"/>
  <c r="E226" i="12"/>
  <c r="D227" i="12"/>
  <c r="G227" i="12" s="1"/>
  <c r="E227" i="12"/>
  <c r="D228" i="12"/>
  <c r="G228" i="12" s="1"/>
  <c r="E228" i="12"/>
  <c r="D229" i="12"/>
  <c r="G229" i="12" s="1"/>
  <c r="E229" i="12"/>
  <c r="D230" i="12"/>
  <c r="G230" i="12" s="1"/>
  <c r="E230" i="12"/>
  <c r="D231" i="12"/>
  <c r="G231" i="12" s="1"/>
  <c r="E231" i="12"/>
  <c r="D232" i="12"/>
  <c r="G232" i="12" s="1"/>
  <c r="E232" i="12"/>
  <c r="D233" i="12"/>
  <c r="G233" i="12" s="1"/>
  <c r="E233" i="12"/>
  <c r="D234" i="12"/>
  <c r="G234" i="12" s="1"/>
  <c r="E234" i="12"/>
  <c r="D235" i="12"/>
  <c r="G235" i="12" s="1"/>
  <c r="E235" i="12"/>
  <c r="D236" i="12"/>
  <c r="G236" i="12" s="1"/>
  <c r="E236" i="12"/>
  <c r="D237" i="12"/>
  <c r="G237" i="12" s="1"/>
  <c r="E237" i="12"/>
  <c r="D238" i="12"/>
  <c r="G238" i="12" s="1"/>
  <c r="E238" i="12"/>
  <c r="D239" i="12"/>
  <c r="G239" i="12" s="1"/>
  <c r="E239" i="12"/>
  <c r="D240" i="12"/>
  <c r="G240" i="12" s="1"/>
  <c r="E240" i="12"/>
  <c r="D241" i="12"/>
  <c r="G241" i="12" s="1"/>
  <c r="E241" i="12"/>
  <c r="D242" i="12"/>
  <c r="G242" i="12" s="1"/>
  <c r="E242" i="12"/>
  <c r="D243" i="12"/>
  <c r="G243" i="12" s="1"/>
  <c r="E243" i="12"/>
  <c r="D244" i="12"/>
  <c r="G244" i="12" s="1"/>
  <c r="E244" i="12"/>
  <c r="D245" i="12"/>
  <c r="G245" i="12" s="1"/>
  <c r="E245" i="12"/>
  <c r="D246" i="12"/>
  <c r="G246" i="12" s="1"/>
  <c r="E246" i="12"/>
  <c r="D247" i="12"/>
  <c r="G247" i="12" s="1"/>
  <c r="E247" i="12"/>
  <c r="D248" i="12"/>
  <c r="G248" i="12" s="1"/>
  <c r="E248" i="12"/>
  <c r="D249" i="12"/>
  <c r="G249" i="12" s="1"/>
  <c r="E249" i="12"/>
  <c r="D250" i="12"/>
  <c r="G250" i="12" s="1"/>
  <c r="E250" i="12"/>
  <c r="D251" i="12"/>
  <c r="G251" i="12" s="1"/>
  <c r="E251" i="12"/>
  <c r="D252" i="12"/>
  <c r="G252" i="12" s="1"/>
  <c r="E252" i="12"/>
  <c r="D253" i="12"/>
  <c r="G253" i="12" s="1"/>
  <c r="E253" i="12"/>
  <c r="D254" i="12"/>
  <c r="G254" i="12" s="1"/>
  <c r="E254" i="12"/>
  <c r="D255" i="12"/>
  <c r="G255" i="12" s="1"/>
  <c r="E255" i="12"/>
  <c r="D256" i="12"/>
  <c r="G256" i="12" s="1"/>
  <c r="E256" i="12"/>
  <c r="D257" i="12"/>
  <c r="G257" i="12" s="1"/>
  <c r="E257" i="12"/>
  <c r="D258" i="12"/>
  <c r="G258" i="12" s="1"/>
  <c r="E258" i="12"/>
  <c r="D259" i="12"/>
  <c r="G259" i="12" s="1"/>
  <c r="E259" i="12"/>
  <c r="D260" i="12"/>
  <c r="G260" i="12" s="1"/>
  <c r="E260" i="12"/>
  <c r="D261" i="12"/>
  <c r="G261" i="12" s="1"/>
  <c r="E261" i="12"/>
  <c r="D262" i="12"/>
  <c r="G262" i="12" s="1"/>
  <c r="E262" i="12"/>
  <c r="D263" i="12"/>
  <c r="G263" i="12" s="1"/>
  <c r="E263" i="12"/>
  <c r="D264" i="12"/>
  <c r="G264" i="12" s="1"/>
  <c r="E264" i="12"/>
  <c r="D265" i="12"/>
  <c r="G265" i="12" s="1"/>
  <c r="E265" i="12"/>
  <c r="D266" i="12"/>
  <c r="G266" i="12" s="1"/>
  <c r="E266" i="12"/>
  <c r="D267" i="12"/>
  <c r="G267" i="12" s="1"/>
  <c r="E267" i="12"/>
  <c r="D268" i="12"/>
  <c r="G268" i="12" s="1"/>
  <c r="E268" i="12"/>
  <c r="D269" i="12"/>
  <c r="G269" i="12" s="1"/>
  <c r="E269" i="12"/>
  <c r="D270" i="12"/>
  <c r="G270" i="12" s="1"/>
  <c r="E270" i="12"/>
  <c r="D271" i="12"/>
  <c r="G271" i="12" s="1"/>
  <c r="E271" i="12"/>
  <c r="D272" i="12"/>
  <c r="G272" i="12" s="1"/>
  <c r="E272" i="12"/>
  <c r="D273" i="12"/>
  <c r="G273" i="12" s="1"/>
  <c r="E273" i="12"/>
  <c r="D274" i="12"/>
  <c r="G274" i="12" s="1"/>
  <c r="E274" i="12"/>
  <c r="D275" i="12"/>
  <c r="G275" i="12" s="1"/>
  <c r="E275" i="12"/>
  <c r="D276" i="12"/>
  <c r="G276" i="12" s="1"/>
  <c r="E276" i="12"/>
  <c r="D277" i="12"/>
  <c r="G277" i="12" s="1"/>
  <c r="E277" i="12"/>
  <c r="D278" i="12"/>
  <c r="G278" i="12" s="1"/>
  <c r="E278" i="12"/>
  <c r="D279" i="12"/>
  <c r="G279" i="12" s="1"/>
  <c r="E279" i="12"/>
  <c r="D280" i="12"/>
  <c r="G280" i="12" s="1"/>
  <c r="E280" i="12"/>
  <c r="D281" i="12"/>
  <c r="G281" i="12" s="1"/>
  <c r="E281" i="12"/>
  <c r="D282" i="12"/>
  <c r="G282" i="12" s="1"/>
  <c r="E282" i="12"/>
  <c r="D283" i="12"/>
  <c r="G283" i="12" s="1"/>
  <c r="E283" i="12"/>
  <c r="D284" i="12"/>
  <c r="G284" i="12" s="1"/>
  <c r="E284" i="12"/>
  <c r="D285" i="12"/>
  <c r="G285" i="12" s="1"/>
  <c r="E285" i="12"/>
  <c r="D286" i="12"/>
  <c r="G286" i="12" s="1"/>
  <c r="E286" i="12"/>
  <c r="D287" i="12"/>
  <c r="G287" i="12" s="1"/>
  <c r="E287" i="12"/>
  <c r="D288" i="12"/>
  <c r="G288" i="12" s="1"/>
  <c r="E288" i="12"/>
  <c r="D289" i="12"/>
  <c r="G289" i="12" s="1"/>
  <c r="E289" i="12"/>
  <c r="D290" i="12"/>
  <c r="G290" i="12" s="1"/>
  <c r="E290" i="12"/>
  <c r="D291" i="12"/>
  <c r="G291" i="12" s="1"/>
  <c r="E291" i="12"/>
  <c r="D292" i="12"/>
  <c r="G292" i="12" s="1"/>
  <c r="E292" i="12"/>
  <c r="D293" i="12"/>
  <c r="G293" i="12" s="1"/>
  <c r="E293" i="12"/>
  <c r="D294" i="12"/>
  <c r="G294" i="12" s="1"/>
  <c r="E294" i="12"/>
  <c r="D295" i="12"/>
  <c r="G295" i="12" s="1"/>
  <c r="E295" i="12"/>
  <c r="D296" i="12"/>
  <c r="G296" i="12" s="1"/>
  <c r="E296" i="12"/>
  <c r="D297" i="12"/>
  <c r="G297" i="12" s="1"/>
  <c r="E297" i="12"/>
  <c r="D298" i="12"/>
  <c r="G298" i="12" s="1"/>
  <c r="E298" i="12"/>
  <c r="D299" i="12"/>
  <c r="G299" i="12" s="1"/>
  <c r="E299" i="12"/>
  <c r="D300" i="12"/>
  <c r="G300" i="12" s="1"/>
  <c r="E300" i="12"/>
  <c r="D301" i="12"/>
  <c r="G301" i="12" s="1"/>
  <c r="E301" i="12"/>
  <c r="D302" i="12"/>
  <c r="G302" i="12" s="1"/>
  <c r="E302" i="12"/>
  <c r="D303" i="12"/>
  <c r="G303" i="12" s="1"/>
  <c r="E303" i="12"/>
  <c r="D304" i="12"/>
  <c r="G304" i="12" s="1"/>
  <c r="E304" i="12"/>
  <c r="D305" i="12"/>
  <c r="G305" i="12" s="1"/>
  <c r="E305" i="12"/>
  <c r="D306" i="12"/>
  <c r="G306" i="12" s="1"/>
  <c r="E306" i="12"/>
  <c r="D307" i="12"/>
  <c r="G307" i="12" s="1"/>
  <c r="E307" i="12"/>
  <c r="D304" i="4"/>
  <c r="G304" i="4" s="1"/>
  <c r="E304" i="4"/>
  <c r="D305" i="4"/>
  <c r="G305" i="4" s="1"/>
  <c r="E305" i="4"/>
  <c r="D306" i="4"/>
  <c r="G306" i="4" s="1"/>
  <c r="E306" i="4"/>
  <c r="D307" i="4"/>
  <c r="G307" i="4" s="1"/>
  <c r="E307" i="4"/>
  <c r="D308" i="4"/>
  <c r="G308" i="4" s="1"/>
  <c r="E308" i="4"/>
  <c r="D274" i="4"/>
  <c r="G274" i="4" s="1"/>
  <c r="E274" i="4"/>
  <c r="D275" i="4"/>
  <c r="G275" i="4" s="1"/>
  <c r="E275" i="4"/>
  <c r="D276" i="4"/>
  <c r="G276" i="4" s="1"/>
  <c r="E276" i="4"/>
  <c r="D277" i="4"/>
  <c r="G277" i="4" s="1"/>
  <c r="E277" i="4"/>
  <c r="D278" i="4"/>
  <c r="G278" i="4" s="1"/>
  <c r="E278" i="4"/>
  <c r="D279" i="4"/>
  <c r="G279" i="4" s="1"/>
  <c r="E279" i="4"/>
  <c r="D280" i="4"/>
  <c r="G280" i="4" s="1"/>
  <c r="E280" i="4"/>
  <c r="D281" i="4"/>
  <c r="G281" i="4" s="1"/>
  <c r="E281" i="4"/>
  <c r="D282" i="4"/>
  <c r="G282" i="4" s="1"/>
  <c r="E282" i="4"/>
  <c r="D283" i="4"/>
  <c r="G283" i="4" s="1"/>
  <c r="E283" i="4"/>
  <c r="D284" i="4"/>
  <c r="G284" i="4" s="1"/>
  <c r="E284" i="4"/>
  <c r="D285" i="4"/>
  <c r="G285" i="4" s="1"/>
  <c r="E285" i="4"/>
  <c r="D286" i="4"/>
  <c r="G286" i="4" s="1"/>
  <c r="E286" i="4"/>
  <c r="D287" i="4"/>
  <c r="G287" i="4" s="1"/>
  <c r="E287" i="4"/>
  <c r="D288" i="4"/>
  <c r="G288" i="4" s="1"/>
  <c r="E288" i="4"/>
  <c r="D289" i="4"/>
  <c r="G289" i="4" s="1"/>
  <c r="E289" i="4"/>
  <c r="D290" i="4"/>
  <c r="G290" i="4" s="1"/>
  <c r="E290" i="4"/>
  <c r="D291" i="4"/>
  <c r="G291" i="4" s="1"/>
  <c r="E291" i="4"/>
  <c r="D292" i="4"/>
  <c r="G292" i="4" s="1"/>
  <c r="E292" i="4"/>
  <c r="D293" i="4"/>
  <c r="G293" i="4" s="1"/>
  <c r="E293" i="4"/>
  <c r="D294" i="4"/>
  <c r="G294" i="4" s="1"/>
  <c r="E294" i="4"/>
  <c r="D295" i="4"/>
  <c r="G295" i="4" s="1"/>
  <c r="E295" i="4"/>
  <c r="D296" i="4"/>
  <c r="G296" i="4" s="1"/>
  <c r="E296" i="4"/>
  <c r="D297" i="4"/>
  <c r="G297" i="4" s="1"/>
  <c r="E297" i="4"/>
  <c r="D298" i="4"/>
  <c r="G298" i="4" s="1"/>
  <c r="E298" i="4"/>
  <c r="D299" i="4"/>
  <c r="G299" i="4" s="1"/>
  <c r="E299" i="4"/>
  <c r="D300" i="4"/>
  <c r="G300" i="4" s="1"/>
  <c r="E300" i="4"/>
  <c r="D301" i="4"/>
  <c r="G301" i="4" s="1"/>
  <c r="E301" i="4"/>
  <c r="D302" i="4"/>
  <c r="G302" i="4" s="1"/>
  <c r="E302" i="4"/>
  <c r="D303" i="4"/>
  <c r="G303" i="4" s="1"/>
  <c r="E303" i="4"/>
  <c r="D209" i="4"/>
  <c r="G209" i="4" s="1"/>
  <c r="E209" i="4"/>
  <c r="D210" i="4"/>
  <c r="G210" i="4" s="1"/>
  <c r="E210" i="4"/>
  <c r="D211" i="4"/>
  <c r="G211" i="4" s="1"/>
  <c r="E211" i="4"/>
  <c r="D212" i="4"/>
  <c r="G212" i="4" s="1"/>
  <c r="E212" i="4"/>
  <c r="D213" i="4"/>
  <c r="G213" i="4" s="1"/>
  <c r="E213" i="4"/>
  <c r="D214" i="4"/>
  <c r="G214" i="4" s="1"/>
  <c r="E214" i="4"/>
  <c r="D215" i="4"/>
  <c r="G215" i="4" s="1"/>
  <c r="E215" i="4"/>
  <c r="D216" i="4"/>
  <c r="G216" i="4" s="1"/>
  <c r="E216" i="4"/>
  <c r="D217" i="4"/>
  <c r="G217" i="4" s="1"/>
  <c r="E217" i="4"/>
  <c r="D218" i="4"/>
  <c r="G218" i="4" s="1"/>
  <c r="E218" i="4"/>
  <c r="D219" i="4"/>
  <c r="G219" i="4" s="1"/>
  <c r="E219" i="4"/>
  <c r="D220" i="4"/>
  <c r="G220" i="4" s="1"/>
  <c r="E220" i="4"/>
  <c r="D221" i="4"/>
  <c r="G221" i="4" s="1"/>
  <c r="E221" i="4"/>
  <c r="D222" i="4"/>
  <c r="G222" i="4" s="1"/>
  <c r="E222" i="4"/>
  <c r="D223" i="4"/>
  <c r="G223" i="4" s="1"/>
  <c r="E223" i="4"/>
  <c r="D224" i="4"/>
  <c r="G224" i="4" s="1"/>
  <c r="E224" i="4"/>
  <c r="D225" i="4"/>
  <c r="G225" i="4" s="1"/>
  <c r="E225" i="4"/>
  <c r="D226" i="4"/>
  <c r="G226" i="4" s="1"/>
  <c r="E226" i="4"/>
  <c r="D227" i="4"/>
  <c r="G227" i="4" s="1"/>
  <c r="E227" i="4"/>
  <c r="D228" i="4"/>
  <c r="G228" i="4" s="1"/>
  <c r="E228" i="4"/>
  <c r="D229" i="4"/>
  <c r="G229" i="4" s="1"/>
  <c r="E229" i="4"/>
  <c r="D230" i="4"/>
  <c r="G230" i="4" s="1"/>
  <c r="E230" i="4"/>
  <c r="D231" i="4"/>
  <c r="G231" i="4" s="1"/>
  <c r="E231" i="4"/>
  <c r="D232" i="4"/>
  <c r="G232" i="4" s="1"/>
  <c r="E232" i="4"/>
  <c r="D233" i="4"/>
  <c r="G233" i="4" s="1"/>
  <c r="E233" i="4"/>
  <c r="D234" i="4"/>
  <c r="G234" i="4" s="1"/>
  <c r="E234" i="4"/>
  <c r="D235" i="4"/>
  <c r="G235" i="4" s="1"/>
  <c r="E235" i="4"/>
  <c r="D236" i="4"/>
  <c r="G236" i="4" s="1"/>
  <c r="E236" i="4"/>
  <c r="D237" i="4"/>
  <c r="G237" i="4" s="1"/>
  <c r="E237" i="4"/>
  <c r="D238" i="4"/>
  <c r="G238" i="4" s="1"/>
  <c r="E238" i="4"/>
  <c r="D239" i="4"/>
  <c r="G239" i="4" s="1"/>
  <c r="E239" i="4"/>
  <c r="D240" i="4"/>
  <c r="G240" i="4" s="1"/>
  <c r="E240" i="4"/>
  <c r="D241" i="4"/>
  <c r="G241" i="4" s="1"/>
  <c r="E241" i="4"/>
  <c r="D242" i="4"/>
  <c r="G242" i="4" s="1"/>
  <c r="E242" i="4"/>
  <c r="D243" i="4"/>
  <c r="G243" i="4" s="1"/>
  <c r="E243" i="4"/>
  <c r="D244" i="4"/>
  <c r="G244" i="4" s="1"/>
  <c r="E244" i="4"/>
  <c r="D245" i="4"/>
  <c r="G245" i="4" s="1"/>
  <c r="E245" i="4"/>
  <c r="D246" i="4"/>
  <c r="G246" i="4" s="1"/>
  <c r="E246" i="4"/>
  <c r="D247" i="4"/>
  <c r="G247" i="4" s="1"/>
  <c r="E247" i="4"/>
  <c r="D248" i="4"/>
  <c r="G248" i="4" s="1"/>
  <c r="E248" i="4"/>
  <c r="D249" i="4"/>
  <c r="G249" i="4" s="1"/>
  <c r="E249" i="4"/>
  <c r="D250" i="4"/>
  <c r="G250" i="4" s="1"/>
  <c r="E250" i="4"/>
  <c r="D251" i="4"/>
  <c r="G251" i="4" s="1"/>
  <c r="E251" i="4"/>
  <c r="D252" i="4"/>
  <c r="G252" i="4" s="1"/>
  <c r="E252" i="4"/>
  <c r="D253" i="4"/>
  <c r="G253" i="4" s="1"/>
  <c r="E253" i="4"/>
  <c r="D254" i="4"/>
  <c r="G254" i="4" s="1"/>
  <c r="E254" i="4"/>
  <c r="D255" i="4"/>
  <c r="G255" i="4" s="1"/>
  <c r="E255" i="4"/>
  <c r="D256" i="4"/>
  <c r="G256" i="4" s="1"/>
  <c r="E256" i="4"/>
  <c r="D257" i="4"/>
  <c r="G257" i="4" s="1"/>
  <c r="E257" i="4"/>
  <c r="D258" i="4"/>
  <c r="G258" i="4" s="1"/>
  <c r="E258" i="4"/>
  <c r="D259" i="4"/>
  <c r="G259" i="4" s="1"/>
  <c r="E259" i="4"/>
  <c r="D260" i="4"/>
  <c r="G260" i="4" s="1"/>
  <c r="E260" i="4"/>
  <c r="D261" i="4"/>
  <c r="G261" i="4" s="1"/>
  <c r="E261" i="4"/>
  <c r="D262" i="4"/>
  <c r="G262" i="4" s="1"/>
  <c r="E262" i="4"/>
  <c r="D263" i="4"/>
  <c r="G263" i="4" s="1"/>
  <c r="E263" i="4"/>
  <c r="D264" i="4"/>
  <c r="G264" i="4" s="1"/>
  <c r="E264" i="4"/>
  <c r="D265" i="4"/>
  <c r="G265" i="4" s="1"/>
  <c r="E265" i="4"/>
  <c r="D266" i="4"/>
  <c r="G266" i="4" s="1"/>
  <c r="E266" i="4"/>
  <c r="D267" i="4"/>
  <c r="G267" i="4" s="1"/>
  <c r="E267" i="4"/>
  <c r="D268" i="4"/>
  <c r="G268" i="4" s="1"/>
  <c r="E268" i="4"/>
  <c r="D269" i="4"/>
  <c r="G269" i="4" s="1"/>
  <c r="E269" i="4"/>
  <c r="D270" i="4"/>
  <c r="G270" i="4" s="1"/>
  <c r="E270" i="4"/>
  <c r="D271" i="4"/>
  <c r="G271" i="4" s="1"/>
  <c r="E271" i="4"/>
  <c r="D272" i="4"/>
  <c r="G272" i="4" s="1"/>
  <c r="E272" i="4"/>
  <c r="D273" i="4"/>
  <c r="G273" i="4" s="1"/>
  <c r="E273" i="4"/>
  <c r="F211" i="12" l="1"/>
  <c r="F213" i="12"/>
  <c r="F304" i="4"/>
  <c r="F304" i="13"/>
  <c r="F307" i="4"/>
  <c r="F305" i="4"/>
  <c r="F210" i="12"/>
  <c r="F209" i="12"/>
  <c r="F303" i="13"/>
  <c r="F305" i="13"/>
  <c r="F307" i="13"/>
  <c r="F306" i="13"/>
  <c r="F243" i="13"/>
  <c r="F308" i="13"/>
  <c r="F240" i="13"/>
  <c r="F242" i="13"/>
  <c r="F241" i="13"/>
  <c r="F252" i="13"/>
  <c r="F244" i="13"/>
  <c r="F265" i="13"/>
  <c r="F250" i="13"/>
  <c r="F245" i="13"/>
  <c r="F247" i="13"/>
  <c r="F246" i="13"/>
  <c r="F253" i="13"/>
  <c r="F249" i="13"/>
  <c r="F248" i="13"/>
  <c r="F276" i="13"/>
  <c r="F257" i="13"/>
  <c r="F255" i="13"/>
  <c r="F254" i="13"/>
  <c r="F251" i="13"/>
  <c r="F261" i="13"/>
  <c r="F256" i="13"/>
  <c r="F259" i="13"/>
  <c r="F262" i="13"/>
  <c r="F258" i="13"/>
  <c r="F260" i="13"/>
  <c r="F264" i="13"/>
  <c r="F263" i="13"/>
  <c r="F269" i="13"/>
  <c r="F272" i="13"/>
  <c r="F267" i="13"/>
  <c r="F266" i="13"/>
  <c r="F268" i="13"/>
  <c r="F270" i="13"/>
  <c r="F271" i="13"/>
  <c r="F274" i="13"/>
  <c r="F273" i="13"/>
  <c r="F278" i="13"/>
  <c r="F275" i="13"/>
  <c r="F277" i="13"/>
  <c r="F279" i="13"/>
  <c r="F282" i="13"/>
  <c r="F289" i="13"/>
  <c r="F284" i="13"/>
  <c r="F280" i="13"/>
  <c r="F287" i="13"/>
  <c r="F286" i="13"/>
  <c r="F281" i="13"/>
  <c r="F296" i="13"/>
  <c r="F283" i="13"/>
  <c r="F288" i="13"/>
  <c r="F285" i="13"/>
  <c r="F290" i="13"/>
  <c r="F291" i="13"/>
  <c r="F295" i="13"/>
  <c r="F292" i="13"/>
  <c r="F293" i="13"/>
  <c r="F212" i="13"/>
  <c r="F211" i="13"/>
  <c r="F294" i="13"/>
  <c r="F297" i="13"/>
  <c r="F299" i="13"/>
  <c r="F298" i="13"/>
  <c r="F300" i="13"/>
  <c r="F301" i="13"/>
  <c r="F220" i="13"/>
  <c r="F210" i="13"/>
  <c r="F213" i="13"/>
  <c r="F209" i="13"/>
  <c r="F215" i="13"/>
  <c r="F214" i="13"/>
  <c r="F222" i="13"/>
  <c r="F221" i="13"/>
  <c r="F216" i="13"/>
  <c r="F217" i="13"/>
  <c r="F219" i="13"/>
  <c r="F218" i="13"/>
  <c r="F223" i="13"/>
  <c r="F225" i="13"/>
  <c r="F226" i="13"/>
  <c r="F233" i="13"/>
  <c r="F224" i="13"/>
  <c r="F227" i="13"/>
  <c r="F230" i="13"/>
  <c r="F229" i="13"/>
  <c r="F228" i="13"/>
  <c r="F231" i="13"/>
  <c r="F237" i="13"/>
  <c r="F232" i="13"/>
  <c r="F235" i="13"/>
  <c r="F234" i="13"/>
  <c r="F236" i="13"/>
  <c r="F238" i="13"/>
  <c r="F239" i="13"/>
  <c r="F214" i="12"/>
  <c r="F215" i="12"/>
  <c r="F212" i="12"/>
  <c r="F216" i="12"/>
  <c r="F218" i="12"/>
  <c r="F217" i="12"/>
  <c r="F219" i="12"/>
  <c r="F220" i="12"/>
  <c r="F221" i="12"/>
  <c r="F222" i="12"/>
  <c r="F224" i="12"/>
  <c r="F223" i="12"/>
  <c r="F227" i="12"/>
  <c r="F228" i="12"/>
  <c r="F231" i="12"/>
  <c r="F226" i="12"/>
  <c r="F225" i="12"/>
  <c r="F230" i="12"/>
  <c r="F229" i="12"/>
  <c r="F232" i="12"/>
  <c r="F233" i="12"/>
  <c r="F234" i="12"/>
  <c r="F236" i="12"/>
  <c r="F237" i="12"/>
  <c r="F240" i="12"/>
  <c r="F243" i="12"/>
  <c r="F242" i="12"/>
  <c r="F238" i="12"/>
  <c r="F235" i="12"/>
  <c r="F239" i="12"/>
  <c r="F241" i="12"/>
  <c r="F250" i="12"/>
  <c r="F245" i="12"/>
  <c r="F244" i="12"/>
  <c r="F247" i="12"/>
  <c r="F251" i="12"/>
  <c r="F249" i="12"/>
  <c r="F246" i="12"/>
  <c r="F252" i="12"/>
  <c r="F248" i="12"/>
  <c r="F254" i="12"/>
  <c r="F253" i="12"/>
  <c r="F255" i="12"/>
  <c r="F256" i="12"/>
  <c r="F260" i="12"/>
  <c r="F261" i="12"/>
  <c r="F258" i="12"/>
  <c r="F257" i="12"/>
  <c r="F268" i="12"/>
  <c r="F263" i="12"/>
  <c r="F262" i="12"/>
  <c r="F259" i="12"/>
  <c r="F269" i="12"/>
  <c r="F265" i="12"/>
  <c r="F264" i="12"/>
  <c r="F266" i="12"/>
  <c r="F267" i="12"/>
  <c r="F270" i="12"/>
  <c r="F271" i="12"/>
  <c r="F273" i="12"/>
  <c r="F272" i="12"/>
  <c r="F275" i="12"/>
  <c r="F277" i="12"/>
  <c r="F274" i="12"/>
  <c r="F276" i="12"/>
  <c r="F281" i="12"/>
  <c r="F278" i="12"/>
  <c r="F280" i="12"/>
  <c r="F279" i="12"/>
  <c r="F282" i="12"/>
  <c r="F283" i="12"/>
  <c r="F284" i="12"/>
  <c r="F286" i="12"/>
  <c r="F288" i="12"/>
  <c r="F285" i="12"/>
  <c r="F287" i="12"/>
  <c r="F289" i="12"/>
  <c r="F290" i="12"/>
  <c r="F296" i="12"/>
  <c r="F291" i="12"/>
  <c r="F292" i="12"/>
  <c r="F294" i="12"/>
  <c r="F293" i="12"/>
  <c r="F297" i="12"/>
  <c r="F300" i="12"/>
  <c r="F295" i="12"/>
  <c r="F298" i="12"/>
  <c r="F299" i="12"/>
  <c r="F302" i="12"/>
  <c r="F301" i="12"/>
  <c r="F303" i="12"/>
  <c r="F305" i="12"/>
  <c r="F306" i="12"/>
  <c r="F304" i="12"/>
  <c r="F307" i="12"/>
  <c r="F306" i="4"/>
  <c r="F308" i="4"/>
  <c r="F274" i="4"/>
  <c r="F282" i="4"/>
  <c r="F277" i="4"/>
  <c r="F276" i="4"/>
  <c r="F280" i="4"/>
  <c r="F279" i="4"/>
  <c r="F293" i="4"/>
  <c r="F275" i="4"/>
  <c r="F281" i="4"/>
  <c r="F286" i="4"/>
  <c r="F278" i="4"/>
  <c r="F283" i="4"/>
  <c r="F284" i="4"/>
  <c r="F289" i="4"/>
  <c r="F291" i="4"/>
  <c r="F285" i="4"/>
  <c r="F297" i="4"/>
  <c r="F288" i="4"/>
  <c r="F295" i="4"/>
  <c r="F292" i="4"/>
  <c r="F294" i="4"/>
  <c r="F287" i="4"/>
  <c r="F290" i="4"/>
  <c r="F298" i="4"/>
  <c r="F299" i="4"/>
  <c r="F296" i="4"/>
  <c r="F218" i="4"/>
  <c r="F301" i="4"/>
  <c r="F300" i="4"/>
  <c r="F212" i="4"/>
  <c r="F302" i="4"/>
  <c r="F209" i="4"/>
  <c r="F303" i="4"/>
  <c r="F211" i="4"/>
  <c r="F214" i="4"/>
  <c r="F210" i="4"/>
  <c r="F230" i="4"/>
  <c r="F213" i="4"/>
  <c r="F220" i="4"/>
  <c r="F216" i="4"/>
  <c r="F215" i="4"/>
  <c r="F217" i="4"/>
  <c r="F219" i="4"/>
  <c r="F222" i="4"/>
  <c r="F221" i="4"/>
  <c r="F223" i="4"/>
  <c r="F226" i="4"/>
  <c r="F225" i="4"/>
  <c r="F224" i="4"/>
  <c r="F247" i="4"/>
  <c r="F242" i="4"/>
  <c r="F228" i="4"/>
  <c r="F227" i="4"/>
  <c r="F233" i="4"/>
  <c r="F229" i="4"/>
  <c r="F232" i="4"/>
  <c r="F231" i="4"/>
  <c r="F237" i="4"/>
  <c r="F234" i="4"/>
  <c r="F240" i="4"/>
  <c r="F239" i="4"/>
  <c r="F235" i="4"/>
  <c r="F236" i="4"/>
  <c r="F238" i="4"/>
  <c r="F249" i="4"/>
  <c r="F244" i="4"/>
  <c r="F250" i="4"/>
  <c r="F245" i="4"/>
  <c r="F241" i="4"/>
  <c r="F251" i="4"/>
  <c r="F243" i="4"/>
  <c r="F248" i="4"/>
  <c r="F246" i="4"/>
  <c r="F254" i="4"/>
  <c r="F252" i="4"/>
  <c r="F253" i="4"/>
  <c r="F255" i="4"/>
  <c r="F259" i="4"/>
  <c r="F258" i="4"/>
  <c r="F257" i="4"/>
  <c r="F256" i="4"/>
  <c r="F262" i="4"/>
  <c r="F260" i="4"/>
  <c r="F264" i="4"/>
  <c r="F261" i="4"/>
  <c r="F263" i="4"/>
  <c r="F272" i="4"/>
  <c r="F265" i="4"/>
  <c r="F267" i="4"/>
  <c r="F269" i="4"/>
  <c r="F266" i="4"/>
  <c r="F268" i="4"/>
  <c r="F270" i="4"/>
  <c r="F271" i="4"/>
  <c r="F273" i="4"/>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309"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309" i="13"/>
  <c r="D135" i="13"/>
  <c r="E135" i="13"/>
  <c r="D308" i="12"/>
  <c r="G308" i="12" s="1"/>
  <c r="E308" i="12"/>
  <c r="D135" i="12"/>
  <c r="G135" i="12" s="1"/>
  <c r="D136" i="12"/>
  <c r="G136" i="12" s="1"/>
  <c r="D137" i="12"/>
  <c r="G137" i="12" s="1"/>
  <c r="D138" i="12"/>
  <c r="G138" i="12" s="1"/>
  <c r="D139" i="12"/>
  <c r="G139" i="12" s="1"/>
  <c r="D140" i="12"/>
  <c r="G140" i="12" s="1"/>
  <c r="D141" i="12"/>
  <c r="G141" i="12" s="1"/>
  <c r="D142" i="12"/>
  <c r="G142" i="12" s="1"/>
  <c r="D143" i="12"/>
  <c r="G143" i="12" s="1"/>
  <c r="D144" i="12"/>
  <c r="G144" i="12" s="1"/>
  <c r="D145" i="12"/>
  <c r="G145" i="12" s="1"/>
  <c r="D146" i="12"/>
  <c r="G146" i="12" s="1"/>
  <c r="D147" i="12"/>
  <c r="G147" i="12" s="1"/>
  <c r="D148" i="12"/>
  <c r="G148" i="12" s="1"/>
  <c r="D149" i="12"/>
  <c r="G149" i="12" s="1"/>
  <c r="D150" i="12"/>
  <c r="G150" i="12" s="1"/>
  <c r="D151" i="12"/>
  <c r="G151" i="12" s="1"/>
  <c r="D152" i="12"/>
  <c r="G152" i="12" s="1"/>
  <c r="D153" i="12"/>
  <c r="G153" i="12" s="1"/>
  <c r="D154" i="12"/>
  <c r="G154" i="12" s="1"/>
  <c r="D155" i="12"/>
  <c r="G155" i="12" s="1"/>
  <c r="D156" i="12"/>
  <c r="G156" i="12" s="1"/>
  <c r="D157" i="12"/>
  <c r="G157" i="12" s="1"/>
  <c r="D158" i="12"/>
  <c r="G158" i="12" s="1"/>
  <c r="D159" i="12"/>
  <c r="G159" i="12" s="1"/>
  <c r="D160" i="12"/>
  <c r="G160" i="12" s="1"/>
  <c r="D161" i="12"/>
  <c r="G161" i="12" s="1"/>
  <c r="D162" i="12"/>
  <c r="G162" i="12" s="1"/>
  <c r="D163" i="12"/>
  <c r="G163" i="12" s="1"/>
  <c r="D164" i="12"/>
  <c r="G164" i="12" s="1"/>
  <c r="D165" i="12"/>
  <c r="G165" i="12" s="1"/>
  <c r="D166" i="12"/>
  <c r="G166" i="12" s="1"/>
  <c r="D167" i="12"/>
  <c r="G167" i="12" s="1"/>
  <c r="D168" i="12"/>
  <c r="G168" i="12" s="1"/>
  <c r="D169" i="12"/>
  <c r="G169" i="12" s="1"/>
  <c r="D170" i="12"/>
  <c r="G170" i="12" s="1"/>
  <c r="D171" i="12"/>
  <c r="G171" i="12" s="1"/>
  <c r="D172" i="12"/>
  <c r="G172" i="12" s="1"/>
  <c r="D173" i="12"/>
  <c r="G173" i="12" s="1"/>
  <c r="D174" i="12"/>
  <c r="G174" i="12" s="1"/>
  <c r="D175" i="12"/>
  <c r="G175" i="12" s="1"/>
  <c r="D176" i="12"/>
  <c r="G176" i="12" s="1"/>
  <c r="D177" i="12"/>
  <c r="G177" i="12" s="1"/>
  <c r="D178" i="12"/>
  <c r="G178" i="12" s="1"/>
  <c r="D179" i="12"/>
  <c r="G179" i="12" s="1"/>
  <c r="D180" i="12"/>
  <c r="G180" i="12" s="1"/>
  <c r="D181" i="12"/>
  <c r="G181" i="12" s="1"/>
  <c r="D182" i="12"/>
  <c r="G182" i="12" s="1"/>
  <c r="D183" i="12"/>
  <c r="G183" i="12" s="1"/>
  <c r="D184" i="12"/>
  <c r="G184" i="12" s="1"/>
  <c r="D185" i="12"/>
  <c r="G185" i="12" s="1"/>
  <c r="D186" i="12"/>
  <c r="G186" i="12" s="1"/>
  <c r="D187" i="12"/>
  <c r="G187" i="12" s="1"/>
  <c r="D188" i="12"/>
  <c r="G188" i="12" s="1"/>
  <c r="D189" i="12"/>
  <c r="G189" i="12" s="1"/>
  <c r="D190" i="12"/>
  <c r="G190" i="12" s="1"/>
  <c r="D191" i="12"/>
  <c r="G191" i="12" s="1"/>
  <c r="D192" i="12"/>
  <c r="G192" i="12" s="1"/>
  <c r="D193" i="12"/>
  <c r="G193" i="12" s="1"/>
  <c r="D194" i="12"/>
  <c r="G194" i="12" s="1"/>
  <c r="D195" i="12"/>
  <c r="G195" i="12" s="1"/>
  <c r="D196" i="12"/>
  <c r="G196" i="12" s="1"/>
  <c r="D197" i="12"/>
  <c r="G197" i="12" s="1"/>
  <c r="D198" i="12"/>
  <c r="G198" i="12" s="1"/>
  <c r="D199" i="12"/>
  <c r="G199" i="12" s="1"/>
  <c r="D200" i="12"/>
  <c r="G200" i="12" s="1"/>
  <c r="D201" i="12"/>
  <c r="G201" i="12" s="1"/>
  <c r="D202" i="12"/>
  <c r="G202" i="12" s="1"/>
  <c r="D203" i="12"/>
  <c r="G203" i="12" s="1"/>
  <c r="D204" i="12"/>
  <c r="G204" i="12" s="1"/>
  <c r="D205" i="12"/>
  <c r="G205" i="12" s="1"/>
  <c r="D206" i="12"/>
  <c r="G206" i="12" s="1"/>
  <c r="D207" i="12"/>
  <c r="G207" i="12" s="1"/>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D192" i="4"/>
  <c r="G192" i="4" s="1"/>
  <c r="D193" i="4"/>
  <c r="G193" i="4" s="1"/>
  <c r="D194" i="4"/>
  <c r="G194" i="4" s="1"/>
  <c r="D195" i="4"/>
  <c r="G195" i="4" s="1"/>
  <c r="D196" i="4"/>
  <c r="G196" i="4" s="1"/>
  <c r="D197" i="4"/>
  <c r="G197" i="4" s="1"/>
  <c r="D198" i="4"/>
  <c r="G198" i="4" s="1"/>
  <c r="D199" i="4"/>
  <c r="G199" i="4" s="1"/>
  <c r="D200" i="4"/>
  <c r="G200" i="4" s="1"/>
  <c r="D201" i="4"/>
  <c r="G201" i="4" s="1"/>
  <c r="D202" i="4"/>
  <c r="G202" i="4" s="1"/>
  <c r="D203" i="4"/>
  <c r="G203" i="4" s="1"/>
  <c r="D204" i="4"/>
  <c r="G204" i="4" s="1"/>
  <c r="D205" i="4"/>
  <c r="G205" i="4" s="1"/>
  <c r="D206" i="4"/>
  <c r="G206" i="4" s="1"/>
  <c r="D207" i="4"/>
  <c r="G207" i="4" s="1"/>
  <c r="D208" i="4"/>
  <c r="G208" i="4" s="1"/>
  <c r="D309" i="4"/>
  <c r="G309" i="4" s="1"/>
  <c r="E192" i="4"/>
  <c r="E193" i="4"/>
  <c r="E194" i="4"/>
  <c r="E195" i="4"/>
  <c r="E196" i="4"/>
  <c r="E197" i="4"/>
  <c r="E198" i="4"/>
  <c r="E199" i="4"/>
  <c r="E200" i="4"/>
  <c r="E201" i="4"/>
  <c r="E202" i="4"/>
  <c r="E203" i="4"/>
  <c r="E204" i="4"/>
  <c r="E205" i="4"/>
  <c r="E206" i="4"/>
  <c r="E207" i="4"/>
  <c r="E208" i="4"/>
  <c r="E309" i="4"/>
  <c r="D191" i="4"/>
  <c r="G191" i="4" s="1"/>
  <c r="E191" i="4"/>
  <c r="D136" i="4"/>
  <c r="G136" i="4" s="1"/>
  <c r="D137" i="4"/>
  <c r="G137" i="4" s="1"/>
  <c r="D138" i="4"/>
  <c r="G138" i="4" s="1"/>
  <c r="D139" i="4"/>
  <c r="G139" i="4" s="1"/>
  <c r="D140" i="4"/>
  <c r="G140" i="4" s="1"/>
  <c r="D141" i="4"/>
  <c r="G141" i="4" s="1"/>
  <c r="D142" i="4"/>
  <c r="G142" i="4" s="1"/>
  <c r="D143" i="4"/>
  <c r="G143" i="4" s="1"/>
  <c r="D144" i="4"/>
  <c r="G144" i="4" s="1"/>
  <c r="D145" i="4"/>
  <c r="G145" i="4" s="1"/>
  <c r="D146" i="4"/>
  <c r="G146" i="4" s="1"/>
  <c r="D147" i="4"/>
  <c r="G147" i="4" s="1"/>
  <c r="D148" i="4"/>
  <c r="G148" i="4" s="1"/>
  <c r="D149" i="4"/>
  <c r="G149" i="4" s="1"/>
  <c r="D150" i="4"/>
  <c r="G150" i="4" s="1"/>
  <c r="D151" i="4"/>
  <c r="G151" i="4" s="1"/>
  <c r="D152" i="4"/>
  <c r="G152" i="4" s="1"/>
  <c r="D153" i="4"/>
  <c r="G153" i="4" s="1"/>
  <c r="D154" i="4"/>
  <c r="G154" i="4" s="1"/>
  <c r="D155" i="4"/>
  <c r="G155" i="4" s="1"/>
  <c r="D156" i="4"/>
  <c r="G156" i="4" s="1"/>
  <c r="D157" i="4"/>
  <c r="G157" i="4" s="1"/>
  <c r="D158" i="4"/>
  <c r="G158" i="4" s="1"/>
  <c r="D159" i="4"/>
  <c r="G159" i="4" s="1"/>
  <c r="D160" i="4"/>
  <c r="G160" i="4" s="1"/>
  <c r="D161" i="4"/>
  <c r="G161" i="4" s="1"/>
  <c r="D162" i="4"/>
  <c r="G162" i="4" s="1"/>
  <c r="D163" i="4"/>
  <c r="G163" i="4" s="1"/>
  <c r="D164" i="4"/>
  <c r="G164" i="4" s="1"/>
  <c r="D165" i="4"/>
  <c r="G165" i="4" s="1"/>
  <c r="D166" i="4"/>
  <c r="G166" i="4" s="1"/>
  <c r="D167" i="4"/>
  <c r="G167" i="4" s="1"/>
  <c r="D168" i="4"/>
  <c r="G168" i="4" s="1"/>
  <c r="D169" i="4"/>
  <c r="G169" i="4" s="1"/>
  <c r="D170" i="4"/>
  <c r="G170" i="4" s="1"/>
  <c r="D171" i="4"/>
  <c r="G171" i="4" s="1"/>
  <c r="D172" i="4"/>
  <c r="G172" i="4" s="1"/>
  <c r="D173" i="4"/>
  <c r="G173" i="4" s="1"/>
  <c r="D174" i="4"/>
  <c r="G174" i="4" s="1"/>
  <c r="D175" i="4"/>
  <c r="G175" i="4" s="1"/>
  <c r="D176" i="4"/>
  <c r="G176" i="4" s="1"/>
  <c r="D177" i="4"/>
  <c r="G177" i="4" s="1"/>
  <c r="D178" i="4"/>
  <c r="G178" i="4" s="1"/>
  <c r="D179" i="4"/>
  <c r="G179" i="4" s="1"/>
  <c r="D180" i="4"/>
  <c r="G180" i="4" s="1"/>
  <c r="D181" i="4"/>
  <c r="G181" i="4" s="1"/>
  <c r="D182" i="4"/>
  <c r="G182" i="4" s="1"/>
  <c r="D183" i="4"/>
  <c r="G183" i="4" s="1"/>
  <c r="D184" i="4"/>
  <c r="G184" i="4" s="1"/>
  <c r="D185" i="4"/>
  <c r="G185" i="4" s="1"/>
  <c r="D186" i="4"/>
  <c r="G186" i="4" s="1"/>
  <c r="D187" i="4"/>
  <c r="G187" i="4" s="1"/>
  <c r="D188" i="4"/>
  <c r="G188" i="4" s="1"/>
  <c r="D189" i="4"/>
  <c r="G189" i="4" s="1"/>
  <c r="D190" i="4"/>
  <c r="G190" i="4" s="1"/>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D135" i="4"/>
  <c r="G135" i="4" s="1"/>
  <c r="E135" i="4"/>
  <c r="F184" i="13" l="1"/>
  <c r="F185" i="13"/>
  <c r="F175" i="13"/>
  <c r="F155" i="13"/>
  <c r="F206" i="13"/>
  <c r="F196" i="13"/>
  <c r="F186" i="13"/>
  <c r="F166" i="13"/>
  <c r="F156" i="13"/>
  <c r="F146" i="13"/>
  <c r="F136" i="13"/>
  <c r="F187" i="13"/>
  <c r="F177" i="13"/>
  <c r="F167" i="13"/>
  <c r="F157" i="13"/>
  <c r="F147" i="13"/>
  <c r="F137" i="13"/>
  <c r="F199" i="13"/>
  <c r="F189" i="13"/>
  <c r="F179" i="13"/>
  <c r="F198" i="13"/>
  <c r="F188" i="13"/>
  <c r="F178" i="13"/>
  <c r="F168" i="13"/>
  <c r="F158" i="13"/>
  <c r="F148" i="13"/>
  <c r="F138" i="13"/>
  <c r="F192" i="13"/>
  <c r="F152" i="13"/>
  <c r="F142" i="13"/>
  <c r="F202" i="13"/>
  <c r="F182" i="13"/>
  <c r="F197" i="13"/>
  <c r="F162" i="13"/>
  <c r="F169" i="13"/>
  <c r="F159" i="13"/>
  <c r="F149" i="13"/>
  <c r="F139" i="13"/>
  <c r="F193" i="13"/>
  <c r="F183" i="13"/>
  <c r="F173" i="13"/>
  <c r="F163" i="13"/>
  <c r="F153" i="13"/>
  <c r="F143" i="13"/>
  <c r="F201" i="13"/>
  <c r="F191" i="13"/>
  <c r="F181" i="13"/>
  <c r="F171" i="13"/>
  <c r="F161" i="13"/>
  <c r="F151" i="13"/>
  <c r="F141" i="13"/>
  <c r="F205" i="13"/>
  <c r="F200" i="13"/>
  <c r="F190" i="13"/>
  <c r="F180" i="13"/>
  <c r="F170" i="13"/>
  <c r="F160" i="13"/>
  <c r="F150" i="13"/>
  <c r="F140" i="13"/>
  <c r="F154" i="13"/>
  <c r="F144" i="13"/>
  <c r="F308" i="12"/>
  <c r="F185" i="12"/>
  <c r="F145" i="12"/>
  <c r="F195" i="12"/>
  <c r="F175" i="12"/>
  <c r="F155" i="12"/>
  <c r="F168" i="12"/>
  <c r="F148" i="12"/>
  <c r="F138" i="12"/>
  <c r="F201" i="12"/>
  <c r="F191" i="12"/>
  <c r="F181" i="12"/>
  <c r="F171" i="12"/>
  <c r="F161" i="12"/>
  <c r="F151" i="12"/>
  <c r="F141" i="12"/>
  <c r="F204" i="4"/>
  <c r="F203" i="13"/>
  <c r="F207" i="4"/>
  <c r="F197" i="4"/>
  <c r="F206" i="4"/>
  <c r="F196" i="4"/>
  <c r="F205" i="4"/>
  <c r="F194" i="4"/>
  <c r="F203" i="4"/>
  <c r="F193" i="4"/>
  <c r="F202" i="4"/>
  <c r="F192" i="4"/>
  <c r="F204" i="13"/>
  <c r="F164" i="13"/>
  <c r="F174" i="13"/>
  <c r="F135" i="13"/>
  <c r="F194" i="13"/>
  <c r="F172" i="13"/>
  <c r="F145" i="13"/>
  <c r="F165" i="13"/>
  <c r="F176" i="13"/>
  <c r="F309" i="13"/>
  <c r="F208" i="13"/>
  <c r="F207" i="13"/>
  <c r="F195" i="13"/>
  <c r="F207" i="12"/>
  <c r="F167" i="12"/>
  <c r="F165" i="12"/>
  <c r="F200" i="12"/>
  <c r="F150" i="12"/>
  <c r="F190" i="12"/>
  <c r="F140" i="12"/>
  <c r="F198" i="12"/>
  <c r="F205" i="12"/>
  <c r="F135" i="12"/>
  <c r="F172" i="12"/>
  <c r="F188" i="12"/>
  <c r="F158" i="12"/>
  <c r="F164" i="12"/>
  <c r="F154" i="12"/>
  <c r="F144" i="12"/>
  <c r="F194" i="12"/>
  <c r="F193" i="12"/>
  <c r="F143" i="12"/>
  <c r="F157" i="12"/>
  <c r="F174" i="12"/>
  <c r="F203" i="12"/>
  <c r="F173" i="12"/>
  <c r="F202" i="12"/>
  <c r="F192" i="12"/>
  <c r="F162" i="12"/>
  <c r="F142" i="12"/>
  <c r="F204" i="12"/>
  <c r="F178" i="12"/>
  <c r="F184" i="12"/>
  <c r="F197" i="12"/>
  <c r="F187" i="12"/>
  <c r="F177" i="12"/>
  <c r="F147" i="12"/>
  <c r="F137" i="12"/>
  <c r="F160" i="12"/>
  <c r="F206" i="12"/>
  <c r="F196" i="12"/>
  <c r="F186" i="12"/>
  <c r="F176" i="12"/>
  <c r="F166" i="12"/>
  <c r="F156" i="12"/>
  <c r="F146" i="12"/>
  <c r="F136" i="12"/>
  <c r="F170" i="12"/>
  <c r="F153" i="12"/>
  <c r="F152" i="12"/>
  <c r="F183" i="12"/>
  <c r="F182" i="12"/>
  <c r="F199" i="12"/>
  <c r="F189" i="12"/>
  <c r="F179" i="12"/>
  <c r="F169" i="12"/>
  <c r="F159" i="12"/>
  <c r="F149" i="12"/>
  <c r="F139" i="12"/>
  <c r="F180" i="12"/>
  <c r="F163" i="12"/>
  <c r="F191" i="4"/>
  <c r="F195" i="4"/>
  <c r="F201" i="4"/>
  <c r="F200" i="4"/>
  <c r="F309" i="4"/>
  <c r="F199" i="4"/>
  <c r="F208" i="4"/>
  <c r="F198" i="4"/>
  <c r="F189" i="4"/>
  <c r="F179" i="4"/>
  <c r="F169" i="4"/>
  <c r="F158" i="4"/>
  <c r="F138" i="4"/>
  <c r="F187" i="4"/>
  <c r="F177" i="4"/>
  <c r="F167" i="4"/>
  <c r="F157" i="4"/>
  <c r="F147" i="4"/>
  <c r="F137" i="4"/>
  <c r="F182" i="4"/>
  <c r="F162" i="4"/>
  <c r="F152" i="4"/>
  <c r="F178" i="4"/>
  <c r="F148" i="4"/>
  <c r="F146" i="4"/>
  <c r="F136" i="4"/>
  <c r="F188" i="4"/>
  <c r="F168" i="4"/>
  <c r="F176" i="4"/>
  <c r="F156" i="4"/>
  <c r="F186" i="4"/>
  <c r="F166" i="4"/>
  <c r="F159" i="4"/>
  <c r="F149" i="4"/>
  <c r="F139" i="4"/>
  <c r="F181" i="4"/>
  <c r="F190" i="4"/>
  <c r="F180" i="4"/>
  <c r="F170" i="4"/>
  <c r="F160" i="4"/>
  <c r="F150" i="4"/>
  <c r="F140" i="4"/>
  <c r="F163" i="4"/>
  <c r="F161" i="4"/>
  <c r="F151" i="4"/>
  <c r="F141" i="4"/>
  <c r="F174" i="4"/>
  <c r="F164" i="4"/>
  <c r="F144" i="4"/>
  <c r="F142" i="4"/>
  <c r="F135" i="4"/>
  <c r="F154" i="4"/>
  <c r="F171" i="4"/>
  <c r="F143" i="4"/>
  <c r="F172" i="4"/>
  <c r="F173" i="4"/>
  <c r="F153" i="4"/>
  <c r="F183" i="4"/>
  <c r="F185" i="4"/>
  <c r="F155" i="4"/>
  <c r="F175" i="4"/>
  <c r="F145" i="4"/>
  <c r="F165" i="4"/>
  <c r="F184" i="4"/>
  <c r="E11" i="12"/>
  <c r="E124" i="13" l="1"/>
  <c r="D124" i="13" l="1"/>
  <c r="D125" i="13"/>
  <c r="E125" i="13"/>
  <c r="D126" i="13"/>
  <c r="E126" i="13"/>
  <c r="D127" i="13"/>
  <c r="E127" i="13"/>
  <c r="D128" i="13"/>
  <c r="E128" i="13"/>
  <c r="D129" i="13"/>
  <c r="E129" i="13"/>
  <c r="D130" i="13"/>
  <c r="E130" i="13"/>
  <c r="D131" i="13"/>
  <c r="E131" i="13"/>
  <c r="D132" i="13"/>
  <c r="E132" i="13"/>
  <c r="D133" i="13"/>
  <c r="E133" i="13"/>
  <c r="D74" i="13"/>
  <c r="E74" i="13"/>
  <c r="D75" i="13"/>
  <c r="E75" i="13"/>
  <c r="D76" i="13"/>
  <c r="E76" i="13"/>
  <c r="D77" i="13"/>
  <c r="E77" i="13"/>
  <c r="D78" i="13"/>
  <c r="E78" i="13"/>
  <c r="D79" i="13"/>
  <c r="E79" i="13"/>
  <c r="D80" i="13"/>
  <c r="E80" i="13"/>
  <c r="D81" i="13"/>
  <c r="E81" i="13"/>
  <c r="D82" i="13"/>
  <c r="E82" i="13"/>
  <c r="D83" i="13"/>
  <c r="E83" i="13"/>
  <c r="D84" i="13"/>
  <c r="E84" i="13"/>
  <c r="D85" i="13"/>
  <c r="E85" i="13"/>
  <c r="D86" i="13"/>
  <c r="E86" i="13"/>
  <c r="D87" i="13"/>
  <c r="E87" i="13"/>
  <c r="D88" i="13"/>
  <c r="E88" i="13"/>
  <c r="D89" i="13"/>
  <c r="E89" i="13"/>
  <c r="D90" i="13"/>
  <c r="E90" i="13"/>
  <c r="D91" i="13"/>
  <c r="E91" i="13"/>
  <c r="D92" i="13"/>
  <c r="E92" i="13"/>
  <c r="D93" i="13"/>
  <c r="E93" i="13"/>
  <c r="D94" i="13"/>
  <c r="E94" i="13"/>
  <c r="D95" i="13"/>
  <c r="E95" i="13"/>
  <c r="D96" i="13"/>
  <c r="E96" i="13"/>
  <c r="D97" i="13"/>
  <c r="E97" i="13"/>
  <c r="D98" i="13"/>
  <c r="E98" i="13"/>
  <c r="D99" i="13"/>
  <c r="E99" i="13"/>
  <c r="D100" i="13"/>
  <c r="E100" i="13"/>
  <c r="D101" i="13"/>
  <c r="E101" i="13"/>
  <c r="D102" i="13"/>
  <c r="E102" i="13"/>
  <c r="D103" i="13"/>
  <c r="E103" i="13"/>
  <c r="D104" i="13"/>
  <c r="E104" i="13"/>
  <c r="D105" i="13"/>
  <c r="E105" i="13"/>
  <c r="D106" i="13"/>
  <c r="E106" i="13"/>
  <c r="D107" i="13"/>
  <c r="E107" i="13"/>
  <c r="D108" i="13"/>
  <c r="E108" i="13"/>
  <c r="D109" i="13"/>
  <c r="E109" i="13"/>
  <c r="D110" i="13"/>
  <c r="E110" i="13"/>
  <c r="D111" i="13"/>
  <c r="E111" i="13"/>
  <c r="D112" i="13"/>
  <c r="E112" i="13"/>
  <c r="D113" i="13"/>
  <c r="E113" i="13"/>
  <c r="D114" i="13"/>
  <c r="E114" i="13"/>
  <c r="D115" i="13"/>
  <c r="E115" i="13"/>
  <c r="D116" i="13"/>
  <c r="E116" i="13"/>
  <c r="D117" i="13"/>
  <c r="E117" i="13"/>
  <c r="D118" i="13"/>
  <c r="E118" i="13"/>
  <c r="D119" i="13"/>
  <c r="E119" i="13"/>
  <c r="D120" i="13"/>
  <c r="E120" i="13"/>
  <c r="D121" i="13"/>
  <c r="E121" i="13"/>
  <c r="D122" i="13"/>
  <c r="E122" i="13"/>
  <c r="D123" i="13"/>
  <c r="E123" i="13"/>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D127" i="12"/>
  <c r="G127" i="12" s="1"/>
  <c r="D128" i="12"/>
  <c r="G128" i="12" s="1"/>
  <c r="D129" i="12"/>
  <c r="G129" i="12" s="1"/>
  <c r="D130" i="12"/>
  <c r="G130" i="12" s="1"/>
  <c r="D131" i="12"/>
  <c r="G131" i="12" s="1"/>
  <c r="D132" i="12"/>
  <c r="G132" i="12" s="1"/>
  <c r="D123" i="12"/>
  <c r="G123" i="12" s="1"/>
  <c r="D124" i="12"/>
  <c r="G124" i="12" s="1"/>
  <c r="D125" i="12"/>
  <c r="G125" i="12" s="1"/>
  <c r="D126" i="12"/>
  <c r="G126" i="12" s="1"/>
  <c r="D97" i="12"/>
  <c r="G97" i="12" s="1"/>
  <c r="D98" i="12"/>
  <c r="G98" i="12" s="1"/>
  <c r="D99" i="12"/>
  <c r="G99" i="12" s="1"/>
  <c r="D100" i="12"/>
  <c r="G100" i="12" s="1"/>
  <c r="D101" i="12"/>
  <c r="G101" i="12" s="1"/>
  <c r="D102" i="12"/>
  <c r="G102" i="12" s="1"/>
  <c r="D103" i="12"/>
  <c r="G103" i="12" s="1"/>
  <c r="D104" i="12"/>
  <c r="G104" i="12" s="1"/>
  <c r="D105" i="12"/>
  <c r="G105" i="12" s="1"/>
  <c r="D106" i="12"/>
  <c r="G106" i="12" s="1"/>
  <c r="D107" i="12"/>
  <c r="G107" i="12" s="1"/>
  <c r="D108" i="12"/>
  <c r="G108" i="12" s="1"/>
  <c r="D109" i="12"/>
  <c r="G109" i="12" s="1"/>
  <c r="D110" i="12"/>
  <c r="G110" i="12" s="1"/>
  <c r="D111" i="12"/>
  <c r="G111" i="12" s="1"/>
  <c r="D112" i="12"/>
  <c r="G112" i="12" s="1"/>
  <c r="D113" i="12"/>
  <c r="G113" i="12" s="1"/>
  <c r="D114" i="12"/>
  <c r="G114" i="12" s="1"/>
  <c r="D115" i="12"/>
  <c r="G115" i="12" s="1"/>
  <c r="D116" i="12"/>
  <c r="G116" i="12" s="1"/>
  <c r="D117" i="12"/>
  <c r="G117" i="12" s="1"/>
  <c r="D118" i="12"/>
  <c r="G118" i="12" s="1"/>
  <c r="D119" i="12"/>
  <c r="G119" i="12" s="1"/>
  <c r="D120" i="12"/>
  <c r="G120" i="12" s="1"/>
  <c r="D121" i="12"/>
  <c r="G121" i="12" s="1"/>
  <c r="D122" i="12"/>
  <c r="G122" i="12" s="1"/>
  <c r="D71" i="12"/>
  <c r="G71" i="12" s="1"/>
  <c r="D72" i="12"/>
  <c r="G72" i="12" s="1"/>
  <c r="D73" i="12"/>
  <c r="G73" i="12" s="1"/>
  <c r="D74" i="12"/>
  <c r="G74" i="12" s="1"/>
  <c r="D75" i="12"/>
  <c r="G75" i="12" s="1"/>
  <c r="D76" i="12"/>
  <c r="G76" i="12" s="1"/>
  <c r="D77" i="12"/>
  <c r="G77" i="12" s="1"/>
  <c r="D78" i="12"/>
  <c r="G78" i="12" s="1"/>
  <c r="D79" i="12"/>
  <c r="G79" i="12" s="1"/>
  <c r="D80" i="12"/>
  <c r="G80" i="12" s="1"/>
  <c r="D81" i="12"/>
  <c r="G81" i="12" s="1"/>
  <c r="D82" i="12"/>
  <c r="G82" i="12" s="1"/>
  <c r="D83" i="12"/>
  <c r="G83" i="12" s="1"/>
  <c r="D84" i="12"/>
  <c r="G84" i="12" s="1"/>
  <c r="D85" i="12"/>
  <c r="G85" i="12" s="1"/>
  <c r="D86" i="12"/>
  <c r="G86" i="12" s="1"/>
  <c r="D87" i="12"/>
  <c r="G87" i="12" s="1"/>
  <c r="D88" i="12"/>
  <c r="G88" i="12" s="1"/>
  <c r="D89" i="12"/>
  <c r="G89" i="12" s="1"/>
  <c r="D90" i="12"/>
  <c r="G90" i="12" s="1"/>
  <c r="D91" i="12"/>
  <c r="G91" i="12" s="1"/>
  <c r="D92" i="12"/>
  <c r="G92" i="12" s="1"/>
  <c r="D93" i="12"/>
  <c r="G93" i="12" s="1"/>
  <c r="D94" i="12"/>
  <c r="G94" i="12" s="1"/>
  <c r="F90" i="12" l="1"/>
  <c r="F80" i="12"/>
  <c r="F125" i="13"/>
  <c r="F127" i="13"/>
  <c r="F124" i="13"/>
  <c r="F91" i="12"/>
  <c r="F81" i="12"/>
  <c r="F71" i="12"/>
  <c r="F83" i="12"/>
  <c r="F73" i="12"/>
  <c r="F93" i="12"/>
  <c r="F94" i="12"/>
  <c r="F84" i="12"/>
  <c r="F74" i="12"/>
  <c r="F87" i="12"/>
  <c r="F77" i="12"/>
  <c r="F79" i="12"/>
  <c r="F89" i="12"/>
  <c r="F86" i="12"/>
  <c r="F76" i="12"/>
  <c r="F127" i="12"/>
  <c r="F126" i="13"/>
  <c r="F128" i="13"/>
  <c r="F129" i="13"/>
  <c r="F130" i="13"/>
  <c r="F75" i="13"/>
  <c r="F131" i="13"/>
  <c r="F132" i="13"/>
  <c r="F133" i="13"/>
  <c r="F74" i="13"/>
  <c r="F78" i="13"/>
  <c r="F77" i="13"/>
  <c r="F80" i="13"/>
  <c r="F76" i="13"/>
  <c r="F79" i="13"/>
  <c r="F81" i="13"/>
  <c r="F84" i="13"/>
  <c r="F83" i="13"/>
  <c r="F82" i="13"/>
  <c r="F99" i="13"/>
  <c r="F89" i="13"/>
  <c r="F85" i="13"/>
  <c r="F90" i="13"/>
  <c r="F86" i="13"/>
  <c r="F93" i="13"/>
  <c r="F92" i="13"/>
  <c r="F88" i="13"/>
  <c r="F87" i="13"/>
  <c r="F97" i="13"/>
  <c r="F91" i="13"/>
  <c r="F95" i="13"/>
  <c r="F94" i="13"/>
  <c r="F107" i="13"/>
  <c r="F96" i="13"/>
  <c r="F98" i="13"/>
  <c r="F101" i="13"/>
  <c r="F100" i="13"/>
  <c r="F103" i="13"/>
  <c r="F102" i="13"/>
  <c r="F104" i="13"/>
  <c r="F106" i="13"/>
  <c r="F105" i="13"/>
  <c r="F108" i="13"/>
  <c r="F109" i="13"/>
  <c r="F111" i="13"/>
  <c r="F110" i="13"/>
  <c r="F112" i="13"/>
  <c r="F114" i="13"/>
  <c r="F113" i="13"/>
  <c r="F121" i="13"/>
  <c r="F116" i="13"/>
  <c r="F115" i="13"/>
  <c r="F118" i="13"/>
  <c r="F117" i="13"/>
  <c r="F122" i="13"/>
  <c r="F119" i="13"/>
  <c r="F120" i="13"/>
  <c r="F123" i="13"/>
  <c r="F88" i="12"/>
  <c r="F78" i="12"/>
  <c r="F85" i="12"/>
  <c r="F75" i="12"/>
  <c r="F92" i="12"/>
  <c r="F82" i="12"/>
  <c r="F72" i="12"/>
  <c r="F128" i="12"/>
  <c r="F129" i="12"/>
  <c r="F130" i="12"/>
  <c r="F131" i="12"/>
  <c r="F132" i="12"/>
  <c r="F123" i="12"/>
  <c r="F124" i="12"/>
  <c r="F126" i="12"/>
  <c r="F125" i="12"/>
  <c r="F97" i="12"/>
  <c r="F101" i="12"/>
  <c r="F99" i="12"/>
  <c r="F98" i="12"/>
  <c r="F100" i="12"/>
  <c r="F104" i="12"/>
  <c r="F102" i="12"/>
  <c r="F103" i="12"/>
  <c r="F106" i="12"/>
  <c r="F105" i="12"/>
  <c r="F109" i="12"/>
  <c r="F107" i="12"/>
  <c r="F108" i="12"/>
  <c r="F110" i="12"/>
  <c r="F111" i="12"/>
  <c r="F112" i="12"/>
  <c r="F113" i="12"/>
  <c r="F114" i="12"/>
  <c r="F117" i="12"/>
  <c r="F115" i="12"/>
  <c r="F116" i="12"/>
  <c r="F118" i="12"/>
  <c r="F120" i="12"/>
  <c r="F119" i="12"/>
  <c r="F122" i="12"/>
  <c r="F121" i="12"/>
  <c r="D119" i="4" l="1"/>
  <c r="G119" i="4" s="1"/>
  <c r="E119" i="4"/>
  <c r="D120" i="4"/>
  <c r="G120" i="4" s="1"/>
  <c r="E120" i="4"/>
  <c r="D121" i="4"/>
  <c r="G121" i="4" s="1"/>
  <c r="E121" i="4"/>
  <c r="D122" i="4"/>
  <c r="G122" i="4" s="1"/>
  <c r="E122" i="4"/>
  <c r="D123" i="4"/>
  <c r="G123" i="4" s="1"/>
  <c r="E123" i="4"/>
  <c r="D124" i="4"/>
  <c r="G124" i="4" s="1"/>
  <c r="E124" i="4"/>
  <c r="D125" i="4"/>
  <c r="G125" i="4" s="1"/>
  <c r="E125" i="4"/>
  <c r="D126" i="4"/>
  <c r="G126" i="4" s="1"/>
  <c r="E126" i="4"/>
  <c r="D127" i="4"/>
  <c r="G127" i="4" s="1"/>
  <c r="E127" i="4"/>
  <c r="D128" i="4"/>
  <c r="G128" i="4" s="1"/>
  <c r="E128" i="4"/>
  <c r="D129" i="4"/>
  <c r="G129" i="4" s="1"/>
  <c r="E129" i="4"/>
  <c r="D130" i="4"/>
  <c r="G130" i="4" s="1"/>
  <c r="E130" i="4"/>
  <c r="D131" i="4"/>
  <c r="G131" i="4" s="1"/>
  <c r="E131" i="4"/>
  <c r="D132" i="4"/>
  <c r="G132" i="4" s="1"/>
  <c r="E132" i="4"/>
  <c r="D74" i="4"/>
  <c r="G74" i="4" s="1"/>
  <c r="E74" i="4"/>
  <c r="D75" i="4"/>
  <c r="G75" i="4" s="1"/>
  <c r="E75" i="4"/>
  <c r="D76" i="4"/>
  <c r="G76" i="4" s="1"/>
  <c r="E76" i="4"/>
  <c r="D77" i="4"/>
  <c r="G77" i="4" s="1"/>
  <c r="E77" i="4"/>
  <c r="D78" i="4"/>
  <c r="G78" i="4" s="1"/>
  <c r="E78" i="4"/>
  <c r="D79" i="4"/>
  <c r="G79" i="4" s="1"/>
  <c r="E79" i="4"/>
  <c r="D80" i="4"/>
  <c r="G80" i="4" s="1"/>
  <c r="E80" i="4"/>
  <c r="D81" i="4"/>
  <c r="G81" i="4" s="1"/>
  <c r="E81" i="4"/>
  <c r="D82" i="4"/>
  <c r="G82" i="4" s="1"/>
  <c r="E82" i="4"/>
  <c r="D83" i="4"/>
  <c r="G83" i="4" s="1"/>
  <c r="E83" i="4"/>
  <c r="D84" i="4"/>
  <c r="G84" i="4" s="1"/>
  <c r="E84" i="4"/>
  <c r="D85" i="4"/>
  <c r="G85" i="4" s="1"/>
  <c r="E85" i="4"/>
  <c r="D86" i="4"/>
  <c r="G86" i="4" s="1"/>
  <c r="E86" i="4"/>
  <c r="D87" i="4"/>
  <c r="G87" i="4" s="1"/>
  <c r="E87" i="4"/>
  <c r="D88" i="4"/>
  <c r="G88" i="4" s="1"/>
  <c r="E88" i="4"/>
  <c r="D89" i="4"/>
  <c r="G89" i="4" s="1"/>
  <c r="E89" i="4"/>
  <c r="D90" i="4"/>
  <c r="G90" i="4" s="1"/>
  <c r="E90" i="4"/>
  <c r="D91" i="4"/>
  <c r="G91" i="4" s="1"/>
  <c r="E91" i="4"/>
  <c r="D92" i="4"/>
  <c r="G92" i="4" s="1"/>
  <c r="E92" i="4"/>
  <c r="D93" i="4"/>
  <c r="G93" i="4" s="1"/>
  <c r="E93" i="4"/>
  <c r="D94" i="4"/>
  <c r="G94" i="4" s="1"/>
  <c r="E94" i="4"/>
  <c r="D95" i="4"/>
  <c r="G95" i="4" s="1"/>
  <c r="E95" i="4"/>
  <c r="D96" i="4"/>
  <c r="G96" i="4" s="1"/>
  <c r="E96" i="4"/>
  <c r="D97" i="4"/>
  <c r="G97" i="4" s="1"/>
  <c r="E97" i="4"/>
  <c r="D98" i="4"/>
  <c r="G98" i="4" s="1"/>
  <c r="E98" i="4"/>
  <c r="D99" i="4"/>
  <c r="G99" i="4" s="1"/>
  <c r="E99" i="4"/>
  <c r="D100" i="4"/>
  <c r="G100" i="4" s="1"/>
  <c r="E100" i="4"/>
  <c r="D101" i="4"/>
  <c r="G101" i="4" s="1"/>
  <c r="E101" i="4"/>
  <c r="D102" i="4"/>
  <c r="G102" i="4" s="1"/>
  <c r="E102" i="4"/>
  <c r="D103" i="4"/>
  <c r="G103" i="4" s="1"/>
  <c r="E103" i="4"/>
  <c r="D104" i="4"/>
  <c r="G104" i="4" s="1"/>
  <c r="E104" i="4"/>
  <c r="D105" i="4"/>
  <c r="G105" i="4" s="1"/>
  <c r="E105" i="4"/>
  <c r="D106" i="4"/>
  <c r="G106" i="4" s="1"/>
  <c r="E106" i="4"/>
  <c r="D107" i="4"/>
  <c r="G107" i="4" s="1"/>
  <c r="E107" i="4"/>
  <c r="D108" i="4"/>
  <c r="G108" i="4" s="1"/>
  <c r="E108" i="4"/>
  <c r="D109" i="4"/>
  <c r="G109" i="4" s="1"/>
  <c r="E109" i="4"/>
  <c r="D110" i="4"/>
  <c r="G110" i="4" s="1"/>
  <c r="E110" i="4"/>
  <c r="D111" i="4"/>
  <c r="G111" i="4" s="1"/>
  <c r="E111" i="4"/>
  <c r="D112" i="4"/>
  <c r="G112" i="4" s="1"/>
  <c r="E112" i="4"/>
  <c r="D113" i="4"/>
  <c r="G113" i="4" s="1"/>
  <c r="E113" i="4"/>
  <c r="D114" i="4"/>
  <c r="G114" i="4" s="1"/>
  <c r="E114" i="4"/>
  <c r="D115" i="4"/>
  <c r="G115" i="4" s="1"/>
  <c r="E115" i="4"/>
  <c r="D116" i="4"/>
  <c r="G116" i="4" s="1"/>
  <c r="E116" i="4"/>
  <c r="D117" i="4"/>
  <c r="G117" i="4" s="1"/>
  <c r="E117" i="4"/>
  <c r="D118" i="4"/>
  <c r="G118" i="4" s="1"/>
  <c r="E118" i="4"/>
  <c r="D133" i="4"/>
  <c r="G133" i="4" s="1"/>
  <c r="E133" i="4"/>
  <c r="F119" i="4" l="1"/>
  <c r="F120" i="4"/>
  <c r="F128" i="4"/>
  <c r="F121" i="4"/>
  <c r="F124" i="4"/>
  <c r="F122" i="4"/>
  <c r="F123" i="4"/>
  <c r="F125" i="4"/>
  <c r="F127" i="4"/>
  <c r="F126" i="4"/>
  <c r="F132" i="4"/>
  <c r="F131" i="4"/>
  <c r="F130" i="4"/>
  <c r="F129" i="4"/>
  <c r="F74" i="4"/>
  <c r="F78" i="4"/>
  <c r="F76" i="4"/>
  <c r="F75" i="4"/>
  <c r="F79" i="4"/>
  <c r="F81" i="4"/>
  <c r="F77" i="4"/>
  <c r="F80" i="4"/>
  <c r="F88" i="4"/>
  <c r="F87" i="4"/>
  <c r="F86" i="4"/>
  <c r="F82" i="4"/>
  <c r="F84" i="4"/>
  <c r="F83" i="4"/>
  <c r="F85" i="4"/>
  <c r="F91" i="4"/>
  <c r="F89" i="4"/>
  <c r="F92" i="4"/>
  <c r="F90" i="4"/>
  <c r="F93" i="4"/>
  <c r="F95" i="4"/>
  <c r="F94" i="4"/>
  <c r="F96" i="4"/>
  <c r="F97" i="4"/>
  <c r="F98" i="4"/>
  <c r="F101" i="4"/>
  <c r="F100" i="4"/>
  <c r="F99" i="4"/>
  <c r="F103" i="4"/>
  <c r="F102" i="4"/>
  <c r="F107" i="4"/>
  <c r="F105" i="4"/>
  <c r="F104" i="4"/>
  <c r="F108" i="4"/>
  <c r="F106" i="4"/>
  <c r="F118" i="4"/>
  <c r="F110" i="4"/>
  <c r="F113" i="4"/>
  <c r="F109" i="4"/>
  <c r="F111" i="4"/>
  <c r="F112" i="4"/>
  <c r="F114" i="4"/>
  <c r="F115" i="4"/>
  <c r="F117" i="4"/>
  <c r="F116" i="4"/>
  <c r="F133" i="4"/>
  <c r="D12" i="4"/>
  <c r="G12" i="4" s="1"/>
  <c r="C310" i="13" l="1"/>
  <c r="B310" i="13"/>
  <c r="E134" i="13"/>
  <c r="D134" i="13"/>
  <c r="E73" i="13"/>
  <c r="D73" i="13"/>
  <c r="E72" i="13"/>
  <c r="D72" i="13"/>
  <c r="E71" i="13"/>
  <c r="D71" i="13"/>
  <c r="E70" i="13"/>
  <c r="D70" i="13"/>
  <c r="E69" i="13"/>
  <c r="D69" i="13"/>
  <c r="E68" i="13"/>
  <c r="D68" i="13"/>
  <c r="E67" i="13"/>
  <c r="D67" i="13"/>
  <c r="E66" i="13"/>
  <c r="D66" i="13"/>
  <c r="E65" i="13"/>
  <c r="D65" i="13"/>
  <c r="E64" i="13"/>
  <c r="D64" i="13"/>
  <c r="E63" i="13"/>
  <c r="D63" i="13"/>
  <c r="E62" i="13"/>
  <c r="D62" i="13"/>
  <c r="E61" i="13"/>
  <c r="D61" i="13"/>
  <c r="E60" i="13"/>
  <c r="D60" i="13"/>
  <c r="E59" i="13"/>
  <c r="D59" i="13"/>
  <c r="E58" i="13"/>
  <c r="D58" i="13"/>
  <c r="E57" i="13"/>
  <c r="D57" i="13"/>
  <c r="E56" i="13"/>
  <c r="D56" i="13"/>
  <c r="E55" i="13"/>
  <c r="D55" i="13"/>
  <c r="E54" i="13"/>
  <c r="D54" i="13"/>
  <c r="E53" i="13"/>
  <c r="D53" i="13"/>
  <c r="E52" i="13"/>
  <c r="D52" i="13"/>
  <c r="E51" i="13"/>
  <c r="D51" i="13"/>
  <c r="E50" i="13"/>
  <c r="D50" i="13"/>
  <c r="E49" i="13"/>
  <c r="D49" i="13"/>
  <c r="E48" i="13"/>
  <c r="D48" i="13"/>
  <c r="E47" i="13"/>
  <c r="D47" i="13"/>
  <c r="E46" i="13"/>
  <c r="D46" i="13"/>
  <c r="E45" i="13"/>
  <c r="D45" i="13"/>
  <c r="E44" i="13"/>
  <c r="D44" i="13"/>
  <c r="E43" i="13"/>
  <c r="D43" i="13"/>
  <c r="E42" i="13"/>
  <c r="D42" i="13"/>
  <c r="E41" i="13"/>
  <c r="D41" i="13"/>
  <c r="E40" i="13"/>
  <c r="D40" i="13"/>
  <c r="E39" i="13"/>
  <c r="D39" i="13"/>
  <c r="E38" i="13"/>
  <c r="D38" i="13"/>
  <c r="E37" i="13"/>
  <c r="D37" i="13"/>
  <c r="E36" i="13"/>
  <c r="D36" i="13"/>
  <c r="E35" i="13"/>
  <c r="D35" i="13"/>
  <c r="E34" i="13"/>
  <c r="D34" i="13"/>
  <c r="E33" i="13"/>
  <c r="D33" i="13"/>
  <c r="E32" i="13"/>
  <c r="D32" i="13"/>
  <c r="E31" i="13"/>
  <c r="D31" i="13"/>
  <c r="E30" i="13"/>
  <c r="D30" i="13"/>
  <c r="E29" i="13"/>
  <c r="D29" i="13"/>
  <c r="E28" i="13"/>
  <c r="D28" i="13"/>
  <c r="E27" i="13"/>
  <c r="D27" i="13"/>
  <c r="E26" i="13"/>
  <c r="D26" i="13"/>
  <c r="E25" i="13"/>
  <c r="D25" i="13"/>
  <c r="E24" i="13"/>
  <c r="D24" i="13"/>
  <c r="E23" i="13"/>
  <c r="D23" i="13"/>
  <c r="E22" i="13"/>
  <c r="D22" i="13"/>
  <c r="E21" i="13"/>
  <c r="D21" i="13"/>
  <c r="E20" i="13"/>
  <c r="D20" i="13"/>
  <c r="E19" i="13"/>
  <c r="D19" i="13"/>
  <c r="E18" i="13"/>
  <c r="D18" i="13"/>
  <c r="E17" i="13"/>
  <c r="D17" i="13"/>
  <c r="E16" i="13"/>
  <c r="D16" i="13"/>
  <c r="E15" i="13"/>
  <c r="D15" i="13"/>
  <c r="E14" i="13"/>
  <c r="D14" i="13"/>
  <c r="E13" i="13"/>
  <c r="D13" i="13"/>
  <c r="E12" i="13"/>
  <c r="D12" i="13"/>
  <c r="E11" i="13"/>
  <c r="D11" i="13"/>
  <c r="E10" i="13"/>
  <c r="D10" i="13"/>
  <c r="G10" i="13" s="1"/>
  <c r="C309" i="12"/>
  <c r="B309" i="12"/>
  <c r="D133" i="12"/>
  <c r="G133" i="12" s="1"/>
  <c r="D96" i="12"/>
  <c r="G96" i="12" s="1"/>
  <c r="D95" i="12"/>
  <c r="G95" i="12" s="1"/>
  <c r="E70" i="12"/>
  <c r="D70" i="12"/>
  <c r="G70" i="12" s="1"/>
  <c r="E69" i="12"/>
  <c r="D69" i="12"/>
  <c r="G69" i="12" s="1"/>
  <c r="E68" i="12"/>
  <c r="D68" i="12"/>
  <c r="G68" i="12" s="1"/>
  <c r="E67" i="12"/>
  <c r="D67" i="12"/>
  <c r="G67" i="12" s="1"/>
  <c r="E66" i="12"/>
  <c r="D66" i="12"/>
  <c r="G66" i="12" s="1"/>
  <c r="E65" i="12"/>
  <c r="D65" i="12"/>
  <c r="G65" i="12" s="1"/>
  <c r="E64" i="12"/>
  <c r="D64" i="12"/>
  <c r="G64" i="12" s="1"/>
  <c r="E63" i="12"/>
  <c r="D63" i="12"/>
  <c r="G63" i="12" s="1"/>
  <c r="E62" i="12"/>
  <c r="D62" i="12"/>
  <c r="G62" i="12" s="1"/>
  <c r="E61" i="12"/>
  <c r="D61" i="12"/>
  <c r="G61" i="12" s="1"/>
  <c r="E60" i="12"/>
  <c r="D60" i="12"/>
  <c r="G60" i="12" s="1"/>
  <c r="E59" i="12"/>
  <c r="D59" i="12"/>
  <c r="G59" i="12" s="1"/>
  <c r="E58" i="12"/>
  <c r="D58" i="12"/>
  <c r="G58" i="12" s="1"/>
  <c r="E57" i="12"/>
  <c r="D57" i="12"/>
  <c r="G57" i="12" s="1"/>
  <c r="E56" i="12"/>
  <c r="D56" i="12"/>
  <c r="G56" i="12" s="1"/>
  <c r="E55" i="12"/>
  <c r="D55" i="12"/>
  <c r="G55" i="12" s="1"/>
  <c r="E54" i="12"/>
  <c r="D54" i="12"/>
  <c r="G54" i="12" s="1"/>
  <c r="E53" i="12"/>
  <c r="D53" i="12"/>
  <c r="G53" i="12" s="1"/>
  <c r="E52" i="12"/>
  <c r="D52" i="12"/>
  <c r="G52" i="12" s="1"/>
  <c r="E51" i="12"/>
  <c r="D51" i="12"/>
  <c r="G51" i="12" s="1"/>
  <c r="E50" i="12"/>
  <c r="D50" i="12"/>
  <c r="G50" i="12" s="1"/>
  <c r="E49" i="12"/>
  <c r="D49" i="12"/>
  <c r="G49" i="12" s="1"/>
  <c r="E48" i="12"/>
  <c r="D48" i="12"/>
  <c r="G48" i="12" s="1"/>
  <c r="E47" i="12"/>
  <c r="D47" i="12"/>
  <c r="G47" i="12" s="1"/>
  <c r="E46" i="12"/>
  <c r="D46" i="12"/>
  <c r="G46" i="12" s="1"/>
  <c r="E45" i="12"/>
  <c r="D45" i="12"/>
  <c r="G45" i="12" s="1"/>
  <c r="E44" i="12"/>
  <c r="D44" i="12"/>
  <c r="G44" i="12" s="1"/>
  <c r="E43" i="12"/>
  <c r="D43" i="12"/>
  <c r="G43" i="12" s="1"/>
  <c r="E42" i="12"/>
  <c r="D42" i="12"/>
  <c r="G42" i="12" s="1"/>
  <c r="E41" i="12"/>
  <c r="D41" i="12"/>
  <c r="G41" i="12" s="1"/>
  <c r="E40" i="12"/>
  <c r="D40" i="12"/>
  <c r="G40" i="12" s="1"/>
  <c r="E39" i="12"/>
  <c r="D39" i="12"/>
  <c r="G39" i="12" s="1"/>
  <c r="E38" i="12"/>
  <c r="D38" i="12"/>
  <c r="G38" i="12" s="1"/>
  <c r="E37" i="12"/>
  <c r="D37" i="12"/>
  <c r="G37" i="12" s="1"/>
  <c r="E36" i="12"/>
  <c r="D36" i="12"/>
  <c r="G36" i="12" s="1"/>
  <c r="E35" i="12"/>
  <c r="D35" i="12"/>
  <c r="G35" i="12" s="1"/>
  <c r="E34" i="12"/>
  <c r="D34" i="12"/>
  <c r="G34" i="12" s="1"/>
  <c r="E33" i="12"/>
  <c r="D33" i="12"/>
  <c r="G33" i="12" s="1"/>
  <c r="E32" i="12"/>
  <c r="D32" i="12"/>
  <c r="G32" i="12" s="1"/>
  <c r="E31" i="12"/>
  <c r="D31" i="12"/>
  <c r="G31" i="12" s="1"/>
  <c r="E30" i="12"/>
  <c r="D30" i="12"/>
  <c r="G30" i="12" s="1"/>
  <c r="E29" i="12"/>
  <c r="D29" i="12"/>
  <c r="G29" i="12" s="1"/>
  <c r="E28" i="12"/>
  <c r="D28" i="12"/>
  <c r="G28" i="12" s="1"/>
  <c r="E27" i="12"/>
  <c r="D27" i="12"/>
  <c r="G27" i="12" s="1"/>
  <c r="E26" i="12"/>
  <c r="D26" i="12"/>
  <c r="G26" i="12" s="1"/>
  <c r="E25" i="12"/>
  <c r="D25" i="12"/>
  <c r="G25" i="12" s="1"/>
  <c r="E24" i="12"/>
  <c r="D24" i="12"/>
  <c r="G24" i="12" s="1"/>
  <c r="E23" i="12"/>
  <c r="D23" i="12"/>
  <c r="G23" i="12" s="1"/>
  <c r="E22" i="12"/>
  <c r="D22" i="12"/>
  <c r="G22" i="12" s="1"/>
  <c r="E21" i="12"/>
  <c r="D21" i="12"/>
  <c r="G21" i="12" s="1"/>
  <c r="E20" i="12"/>
  <c r="D20" i="12"/>
  <c r="G20" i="12" s="1"/>
  <c r="E19" i="12"/>
  <c r="D19" i="12"/>
  <c r="G19" i="12" s="1"/>
  <c r="E18" i="12"/>
  <c r="D18" i="12"/>
  <c r="G18" i="12" s="1"/>
  <c r="E17" i="12"/>
  <c r="D17" i="12"/>
  <c r="G17" i="12" s="1"/>
  <c r="E16" i="12"/>
  <c r="D16" i="12"/>
  <c r="G16" i="12" s="1"/>
  <c r="E15" i="12"/>
  <c r="D15" i="12"/>
  <c r="G15" i="12" s="1"/>
  <c r="E14" i="12"/>
  <c r="D14" i="12"/>
  <c r="G14" i="12" s="1"/>
  <c r="E13" i="12"/>
  <c r="D13" i="12"/>
  <c r="G13" i="12" s="1"/>
  <c r="E12" i="12"/>
  <c r="D12" i="12"/>
  <c r="G12" i="12" s="1"/>
  <c r="D11" i="12"/>
  <c r="G11" i="12" s="1"/>
  <c r="E10" i="12"/>
  <c r="F44" i="13" l="1"/>
  <c r="F53" i="13"/>
  <c r="F24" i="13"/>
  <c r="F34" i="13"/>
  <c r="F66" i="13"/>
  <c r="F18" i="13"/>
  <c r="F54" i="13"/>
  <c r="F14" i="13"/>
  <c r="F23" i="13"/>
  <c r="F43" i="13"/>
  <c r="F63" i="13"/>
  <c r="F73" i="13"/>
  <c r="F15" i="13"/>
  <c r="F61" i="13"/>
  <c r="F33" i="13"/>
  <c r="F38" i="13"/>
  <c r="F29" i="13"/>
  <c r="F48" i="13"/>
  <c r="F71" i="13"/>
  <c r="F59" i="13"/>
  <c r="F64" i="13"/>
  <c r="F68" i="13"/>
  <c r="F39" i="13"/>
  <c r="F19" i="13"/>
  <c r="F28" i="13"/>
  <c r="F49" i="13"/>
  <c r="F69" i="13"/>
  <c r="F25" i="13"/>
  <c r="F58" i="13"/>
  <c r="F13" i="13"/>
  <c r="F26" i="12"/>
  <c r="F56" i="12"/>
  <c r="F41" i="12"/>
  <c r="F48" i="12"/>
  <c r="F61" i="12"/>
  <c r="F36" i="12"/>
  <c r="F46" i="12"/>
  <c r="F13" i="12"/>
  <c r="F51" i="12"/>
  <c r="D309" i="12"/>
  <c r="F15" i="12"/>
  <c r="F43" i="12"/>
  <c r="F70" i="12"/>
  <c r="F21" i="12"/>
  <c r="F31" i="12"/>
  <c r="E310" i="13"/>
  <c r="O9" i="13" s="1"/>
  <c r="D310" i="13"/>
  <c r="F11" i="12"/>
  <c r="F12" i="12"/>
  <c r="F16" i="12"/>
  <c r="F10" i="12"/>
  <c r="F18" i="12"/>
  <c r="E309" i="12"/>
  <c r="O9" i="12" s="1"/>
  <c r="F10" i="13"/>
  <c r="F16" i="13"/>
  <c r="F21" i="13"/>
  <c r="F26" i="13"/>
  <c r="F31" i="13"/>
  <c r="F36" i="13"/>
  <c r="F41" i="13"/>
  <c r="F46" i="13"/>
  <c r="F51" i="13"/>
  <c r="F56" i="13"/>
  <c r="F12" i="13"/>
  <c r="F20" i="13"/>
  <c r="F30" i="13"/>
  <c r="F35" i="13"/>
  <c r="F40" i="13"/>
  <c r="F45" i="13"/>
  <c r="F50" i="13"/>
  <c r="F55" i="13"/>
  <c r="F60" i="13"/>
  <c r="F65" i="13"/>
  <c r="F70" i="13"/>
  <c r="F17" i="13"/>
  <c r="F22" i="13"/>
  <c r="F27" i="13"/>
  <c r="F32" i="13"/>
  <c r="F37" i="13"/>
  <c r="F42" i="13"/>
  <c r="F47" i="13"/>
  <c r="F52" i="13"/>
  <c r="F57" i="13"/>
  <c r="F62" i="13"/>
  <c r="F67" i="13"/>
  <c r="F72" i="13"/>
  <c r="F11" i="13"/>
  <c r="F134" i="13"/>
  <c r="F23" i="12"/>
  <c r="F38" i="12"/>
  <c r="F58" i="12"/>
  <c r="F63" i="12"/>
  <c r="F67" i="12"/>
  <c r="F96" i="12"/>
  <c r="F28" i="12"/>
  <c r="F33" i="12"/>
  <c r="F53" i="12"/>
  <c r="F25" i="12"/>
  <c r="F40" i="12"/>
  <c r="F50" i="12"/>
  <c r="F60" i="12"/>
  <c r="F65" i="12"/>
  <c r="F69" i="12"/>
  <c r="F20" i="12"/>
  <c r="F30" i="12"/>
  <c r="F35" i="12"/>
  <c r="F45" i="12"/>
  <c r="F55" i="12"/>
  <c r="F27" i="12"/>
  <c r="F32" i="12"/>
  <c r="F37" i="12"/>
  <c r="F42" i="12"/>
  <c r="F47" i="12"/>
  <c r="F52" i="12"/>
  <c r="F57" i="12"/>
  <c r="F62" i="12"/>
  <c r="F66" i="12"/>
  <c r="F95" i="12"/>
  <c r="F22" i="12"/>
  <c r="F14" i="12"/>
  <c r="F19" i="12"/>
  <c r="F24" i="12"/>
  <c r="F29" i="12"/>
  <c r="F34" i="12"/>
  <c r="F39" i="12"/>
  <c r="F44" i="12"/>
  <c r="F49" i="12"/>
  <c r="F54" i="12"/>
  <c r="F59" i="12"/>
  <c r="F64" i="12"/>
  <c r="F68" i="12"/>
  <c r="F133" i="12"/>
  <c r="F17" i="12"/>
  <c r="D27" i="4"/>
  <c r="G27" i="4" s="1"/>
  <c r="D28" i="4"/>
  <c r="G28" i="4" s="1"/>
  <c r="D29" i="4"/>
  <c r="G29" i="4" s="1"/>
  <c r="D30" i="4"/>
  <c r="G30" i="4" s="1"/>
  <c r="D31" i="4"/>
  <c r="G31" i="4" s="1"/>
  <c r="D32" i="4"/>
  <c r="G32" i="4" s="1"/>
  <c r="D33" i="4"/>
  <c r="G33" i="4" s="1"/>
  <c r="D34" i="4"/>
  <c r="G34" i="4" s="1"/>
  <c r="D35" i="4"/>
  <c r="G35" i="4" s="1"/>
  <c r="D36" i="4"/>
  <c r="G36" i="4" s="1"/>
  <c r="D37" i="4"/>
  <c r="G37" i="4" s="1"/>
  <c r="D38" i="4"/>
  <c r="G38" i="4" s="1"/>
  <c r="D39" i="4"/>
  <c r="G39" i="4" s="1"/>
  <c r="D40" i="4"/>
  <c r="G40" i="4" s="1"/>
  <c r="D41" i="4"/>
  <c r="G41" i="4" s="1"/>
  <c r="D42" i="4"/>
  <c r="G42" i="4" s="1"/>
  <c r="D43" i="4"/>
  <c r="G43" i="4" s="1"/>
  <c r="D44" i="4"/>
  <c r="G44" i="4" s="1"/>
  <c r="D45" i="4"/>
  <c r="G45" i="4" s="1"/>
  <c r="D46" i="4"/>
  <c r="G46" i="4" s="1"/>
  <c r="D47" i="4"/>
  <c r="G47" i="4" s="1"/>
  <c r="D48" i="4"/>
  <c r="G48" i="4" s="1"/>
  <c r="D49" i="4"/>
  <c r="G49" i="4" s="1"/>
  <c r="D50" i="4"/>
  <c r="G50" i="4" s="1"/>
  <c r="D51" i="4"/>
  <c r="G51" i="4" s="1"/>
  <c r="D52" i="4"/>
  <c r="G52" i="4" s="1"/>
  <c r="D53" i="4"/>
  <c r="G53" i="4" s="1"/>
  <c r="D54" i="4"/>
  <c r="G54" i="4" s="1"/>
  <c r="D55" i="4"/>
  <c r="G55" i="4" s="1"/>
  <c r="D56" i="4"/>
  <c r="G56" i="4" s="1"/>
  <c r="D57" i="4"/>
  <c r="G57" i="4" s="1"/>
  <c r="D58" i="4"/>
  <c r="G58" i="4" s="1"/>
  <c r="D59" i="4"/>
  <c r="G59" i="4" s="1"/>
  <c r="D60" i="4"/>
  <c r="G60" i="4" s="1"/>
  <c r="D61" i="4"/>
  <c r="G61" i="4" s="1"/>
  <c r="D63" i="4"/>
  <c r="G63" i="4" s="1"/>
  <c r="D64" i="4"/>
  <c r="G64" i="4" s="1"/>
  <c r="D65" i="4"/>
  <c r="G65" i="4" s="1"/>
  <c r="D66" i="4"/>
  <c r="G66" i="4" s="1"/>
  <c r="D67" i="4"/>
  <c r="G67" i="4" s="1"/>
  <c r="D68" i="4"/>
  <c r="G68" i="4" s="1"/>
  <c r="D69" i="4"/>
  <c r="G69" i="4" s="1"/>
  <c r="D70" i="4"/>
  <c r="G70" i="4" s="1"/>
  <c r="D71" i="4"/>
  <c r="G71" i="4" s="1"/>
  <c r="D72" i="4"/>
  <c r="G72" i="4" s="1"/>
  <c r="D73" i="4"/>
  <c r="G73" i="4" s="1"/>
  <c r="D134" i="4"/>
  <c r="G134" i="4" s="1"/>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3" i="4"/>
  <c r="E64" i="4"/>
  <c r="E65" i="4"/>
  <c r="E66" i="4"/>
  <c r="E67" i="4"/>
  <c r="E68" i="4"/>
  <c r="E69" i="4"/>
  <c r="E70" i="4"/>
  <c r="E71" i="4"/>
  <c r="E72" i="4"/>
  <c r="E73" i="4"/>
  <c r="E134" i="4"/>
  <c r="D15" i="4"/>
  <c r="G15" i="4" s="1"/>
  <c r="D16" i="4"/>
  <c r="G16" i="4" s="1"/>
  <c r="D17" i="4"/>
  <c r="G17" i="4" s="1"/>
  <c r="D18" i="4"/>
  <c r="G18" i="4" s="1"/>
  <c r="D19" i="4"/>
  <c r="G19" i="4" s="1"/>
  <c r="D20" i="4"/>
  <c r="G20" i="4" s="1"/>
  <c r="D21" i="4"/>
  <c r="G21" i="4" s="1"/>
  <c r="D22" i="4"/>
  <c r="G22" i="4" s="1"/>
  <c r="D23" i="4"/>
  <c r="G23" i="4" s="1"/>
  <c r="D24" i="4"/>
  <c r="G24" i="4" s="1"/>
  <c r="D25" i="4"/>
  <c r="G25" i="4" s="1"/>
  <c r="D26" i="4"/>
  <c r="G26" i="4" s="1"/>
  <c r="E15" i="4"/>
  <c r="E16" i="4"/>
  <c r="E17" i="4"/>
  <c r="E18" i="4"/>
  <c r="E19" i="4"/>
  <c r="E20" i="4"/>
  <c r="E21" i="4"/>
  <c r="E22" i="4"/>
  <c r="E23" i="4"/>
  <c r="E24" i="4"/>
  <c r="E25" i="4"/>
  <c r="E26" i="4"/>
  <c r="O10" i="13" l="1"/>
  <c r="O11" i="13" s="1"/>
  <c r="O12" i="13" s="1"/>
  <c r="O10" i="12"/>
  <c r="O11" i="12" s="1"/>
  <c r="O12" i="12" s="1"/>
  <c r="G309" i="12"/>
  <c r="F309" i="12"/>
  <c r="G310" i="13"/>
  <c r="F310" i="13"/>
  <c r="F68" i="4"/>
  <c r="F58" i="4"/>
  <c r="F48" i="4"/>
  <c r="F38" i="4"/>
  <c r="F28" i="4"/>
  <c r="F53" i="4"/>
  <c r="F27" i="4"/>
  <c r="F69" i="4"/>
  <c r="F49" i="4"/>
  <c r="F39" i="4"/>
  <c r="F29" i="4"/>
  <c r="F66" i="4"/>
  <c r="F65" i="4"/>
  <c r="F55" i="4"/>
  <c r="F45" i="4"/>
  <c r="F35" i="4"/>
  <c r="F33" i="4"/>
  <c r="F61" i="4"/>
  <c r="F73" i="4"/>
  <c r="F47" i="4"/>
  <c r="F56" i="4"/>
  <c r="F46" i="4"/>
  <c r="F36" i="4"/>
  <c r="F134" i="4"/>
  <c r="F64" i="4"/>
  <c r="F54" i="4"/>
  <c r="F44" i="4"/>
  <c r="F34" i="4"/>
  <c r="F63" i="4"/>
  <c r="F43" i="4"/>
  <c r="F67" i="4"/>
  <c r="F37" i="4"/>
  <c r="F59" i="4"/>
  <c r="F57" i="4"/>
  <c r="F71" i="4"/>
  <c r="F51" i="4"/>
  <c r="F41" i="4"/>
  <c r="F31" i="4"/>
  <c r="F70" i="4"/>
  <c r="F60" i="4"/>
  <c r="F50" i="4"/>
  <c r="F40" i="4"/>
  <c r="F30" i="4"/>
  <c r="F72" i="4"/>
  <c r="F52" i="4"/>
  <c r="F42" i="4"/>
  <c r="F32" i="4"/>
  <c r="F17" i="4"/>
  <c r="F24" i="4"/>
  <c r="F25" i="4"/>
  <c r="F16" i="4"/>
  <c r="F20" i="4"/>
  <c r="F21" i="4"/>
  <c r="F15" i="4"/>
  <c r="F23" i="4"/>
  <c r="F22" i="4"/>
  <c r="F19" i="4"/>
  <c r="F26" i="4"/>
  <c r="F18" i="4"/>
  <c r="B310" i="4"/>
  <c r="H303" i="13" l="1"/>
  <c r="I303" i="13" s="1"/>
  <c r="H302" i="13"/>
  <c r="I302" i="13" s="1"/>
  <c r="H305" i="13"/>
  <c r="I305" i="13" s="1"/>
  <c r="H304" i="13"/>
  <c r="I304" i="13" s="1"/>
  <c r="H307" i="13"/>
  <c r="I307" i="13" s="1"/>
  <c r="H306" i="13"/>
  <c r="I306" i="13" s="1"/>
  <c r="H240" i="13"/>
  <c r="I240" i="13" s="1"/>
  <c r="H308" i="13"/>
  <c r="I308" i="13" s="1"/>
  <c r="H243" i="13"/>
  <c r="I243" i="13" s="1"/>
  <c r="H242" i="13"/>
  <c r="I242" i="13" s="1"/>
  <c r="H241" i="13"/>
  <c r="I241" i="13" s="1"/>
  <c r="H245" i="13"/>
  <c r="I245" i="13" s="1"/>
  <c r="H244" i="13"/>
  <c r="I244" i="13" s="1"/>
  <c r="H247" i="13"/>
  <c r="I247" i="13" s="1"/>
  <c r="H246" i="13"/>
  <c r="I246" i="13" s="1"/>
  <c r="H248" i="13"/>
  <c r="I248" i="13" s="1"/>
  <c r="H250" i="13"/>
  <c r="I250" i="13" s="1"/>
  <c r="H249" i="13"/>
  <c r="I249" i="13" s="1"/>
  <c r="H252" i="13"/>
  <c r="I252" i="13" s="1"/>
  <c r="H251" i="13"/>
  <c r="I251" i="13" s="1"/>
  <c r="H254" i="13"/>
  <c r="I254" i="13" s="1"/>
  <c r="H253" i="13"/>
  <c r="I253" i="13" s="1"/>
  <c r="H255" i="13"/>
  <c r="I255" i="13" s="1"/>
  <c r="H256" i="13"/>
  <c r="I256" i="13" s="1"/>
  <c r="H258" i="13"/>
  <c r="I258" i="13" s="1"/>
  <c r="H257" i="13"/>
  <c r="I257" i="13" s="1"/>
  <c r="H259" i="13"/>
  <c r="I259" i="13" s="1"/>
  <c r="H260" i="13"/>
  <c r="I260" i="13" s="1"/>
  <c r="H262" i="13"/>
  <c r="I262" i="13" s="1"/>
  <c r="H261" i="13"/>
  <c r="I261" i="13" s="1"/>
  <c r="H263" i="13"/>
  <c r="I263" i="13" s="1"/>
  <c r="H264" i="13"/>
  <c r="I264" i="13" s="1"/>
  <c r="H265" i="13"/>
  <c r="I265" i="13" s="1"/>
  <c r="H266" i="13"/>
  <c r="I266" i="13" s="1"/>
  <c r="H267" i="13"/>
  <c r="I267" i="13" s="1"/>
  <c r="H268" i="13"/>
  <c r="I268" i="13" s="1"/>
  <c r="H269" i="13"/>
  <c r="I269" i="13" s="1"/>
  <c r="H270" i="13"/>
  <c r="I270" i="13" s="1"/>
  <c r="H272" i="13"/>
  <c r="I272" i="13" s="1"/>
  <c r="H271" i="13"/>
  <c r="I271" i="13" s="1"/>
  <c r="H274" i="13"/>
  <c r="I274" i="13" s="1"/>
  <c r="H273" i="13"/>
  <c r="I273" i="13" s="1"/>
  <c r="H276" i="13"/>
  <c r="I276" i="13" s="1"/>
  <c r="H275" i="13"/>
  <c r="I275" i="13" s="1"/>
  <c r="H278" i="13"/>
  <c r="I278" i="13" s="1"/>
  <c r="H277" i="13"/>
  <c r="I277" i="13" s="1"/>
  <c r="H280" i="13"/>
  <c r="I280" i="13" s="1"/>
  <c r="H279" i="13"/>
  <c r="I279" i="13" s="1"/>
  <c r="H282" i="13"/>
  <c r="I282" i="13" s="1"/>
  <c r="H281" i="13"/>
  <c r="I281" i="13" s="1"/>
  <c r="H284" i="13"/>
  <c r="I284" i="13" s="1"/>
  <c r="H283" i="13"/>
  <c r="I283" i="13" s="1"/>
  <c r="H286" i="13"/>
  <c r="I286" i="13" s="1"/>
  <c r="H285" i="13"/>
  <c r="I285" i="13" s="1"/>
  <c r="H288" i="13"/>
  <c r="I288" i="13" s="1"/>
  <c r="H287" i="13"/>
  <c r="I287" i="13" s="1"/>
  <c r="H291" i="13"/>
  <c r="I291" i="13" s="1"/>
  <c r="H289" i="13"/>
  <c r="I289" i="13" s="1"/>
  <c r="H290" i="13"/>
  <c r="I290" i="13" s="1"/>
  <c r="H293" i="13"/>
  <c r="I293" i="13" s="1"/>
  <c r="H292" i="13"/>
  <c r="I292" i="13" s="1"/>
  <c r="H295" i="13"/>
  <c r="I295" i="13" s="1"/>
  <c r="H294" i="13"/>
  <c r="I294" i="13" s="1"/>
  <c r="H297" i="13"/>
  <c r="I297" i="13" s="1"/>
  <c r="H296" i="13"/>
  <c r="I296" i="13" s="1"/>
  <c r="H300" i="13"/>
  <c r="I300" i="13" s="1"/>
  <c r="H298" i="13"/>
  <c r="I298" i="13" s="1"/>
  <c r="H299" i="13"/>
  <c r="I299" i="13" s="1"/>
  <c r="H209" i="13"/>
  <c r="I209" i="13" s="1"/>
  <c r="H301" i="13"/>
  <c r="I301" i="13" s="1"/>
  <c r="H216" i="13"/>
  <c r="I216" i="13" s="1"/>
  <c r="H212" i="13"/>
  <c r="I212" i="13" s="1"/>
  <c r="H211" i="13"/>
  <c r="I211" i="13" s="1"/>
  <c r="H215" i="13"/>
  <c r="I215" i="13" s="1"/>
  <c r="H214" i="13"/>
  <c r="I214" i="13" s="1"/>
  <c r="H213" i="13"/>
  <c r="I213" i="13" s="1"/>
  <c r="H210" i="13"/>
  <c r="I210" i="13" s="1"/>
  <c r="H218" i="13"/>
  <c r="I218" i="13" s="1"/>
  <c r="H217" i="13"/>
  <c r="I217" i="13" s="1"/>
  <c r="H221" i="13"/>
  <c r="I221" i="13" s="1"/>
  <c r="H220" i="13"/>
  <c r="I220" i="13" s="1"/>
  <c r="H219" i="13"/>
  <c r="I219" i="13" s="1"/>
  <c r="H223" i="13"/>
  <c r="I223" i="13" s="1"/>
  <c r="H222" i="13"/>
  <c r="I222" i="13" s="1"/>
  <c r="H224" i="13"/>
  <c r="I224" i="13" s="1"/>
  <c r="H225" i="13"/>
  <c r="I225" i="13" s="1"/>
  <c r="H226" i="13"/>
  <c r="I226" i="13" s="1"/>
  <c r="H227" i="13"/>
  <c r="I227" i="13" s="1"/>
  <c r="H229" i="13"/>
  <c r="I229" i="13" s="1"/>
  <c r="H228" i="13"/>
  <c r="I228" i="13" s="1"/>
  <c r="H230" i="13"/>
  <c r="I230" i="13" s="1"/>
  <c r="H231" i="13"/>
  <c r="I231" i="13" s="1"/>
  <c r="H232" i="13"/>
  <c r="I232" i="13" s="1"/>
  <c r="H233" i="13"/>
  <c r="I233" i="13" s="1"/>
  <c r="H234" i="13"/>
  <c r="I234" i="13" s="1"/>
  <c r="H235" i="13"/>
  <c r="I235" i="13" s="1"/>
  <c r="H236" i="13"/>
  <c r="I236" i="13" s="1"/>
  <c r="H237" i="13"/>
  <c r="I237" i="13" s="1"/>
  <c r="H239" i="13"/>
  <c r="I239" i="13" s="1"/>
  <c r="H238" i="13"/>
  <c r="I238" i="13" s="1"/>
  <c r="H210" i="12"/>
  <c r="I210" i="12" s="1"/>
  <c r="H209" i="12"/>
  <c r="I209" i="12" s="1"/>
  <c r="H212" i="12"/>
  <c r="I212" i="12" s="1"/>
  <c r="H211" i="12"/>
  <c r="I211" i="12" s="1"/>
  <c r="H214" i="12"/>
  <c r="I214" i="12" s="1"/>
  <c r="H213" i="12"/>
  <c r="I213" i="12" s="1"/>
  <c r="H216" i="12"/>
  <c r="I216" i="12" s="1"/>
  <c r="H215" i="12"/>
  <c r="I215" i="12" s="1"/>
  <c r="H218" i="12"/>
  <c r="I218" i="12" s="1"/>
  <c r="H217" i="12"/>
  <c r="I217" i="12" s="1"/>
  <c r="H220" i="12"/>
  <c r="I220" i="12" s="1"/>
  <c r="H219" i="12"/>
  <c r="I219" i="12" s="1"/>
  <c r="H222" i="12"/>
  <c r="I222" i="12" s="1"/>
  <c r="H221" i="12"/>
  <c r="I221" i="12" s="1"/>
  <c r="H224" i="12"/>
  <c r="I224" i="12" s="1"/>
  <c r="H223" i="12"/>
  <c r="I223" i="12" s="1"/>
  <c r="H227" i="12"/>
  <c r="I227" i="12" s="1"/>
  <c r="H225" i="12"/>
  <c r="I225" i="12" s="1"/>
  <c r="H226" i="12"/>
  <c r="I226" i="12" s="1"/>
  <c r="H230" i="12"/>
  <c r="I230" i="12" s="1"/>
  <c r="H228" i="12"/>
  <c r="I228" i="12" s="1"/>
  <c r="H229" i="12"/>
  <c r="I229" i="12" s="1"/>
  <c r="H232" i="12"/>
  <c r="I232" i="12" s="1"/>
  <c r="H231" i="12"/>
  <c r="I231" i="12" s="1"/>
  <c r="H234" i="12"/>
  <c r="I234" i="12" s="1"/>
  <c r="H233" i="12"/>
  <c r="I233" i="12" s="1"/>
  <c r="H236" i="12"/>
  <c r="I236" i="12" s="1"/>
  <c r="H235" i="12"/>
  <c r="I235" i="12" s="1"/>
  <c r="H239" i="12"/>
  <c r="I239" i="12" s="1"/>
  <c r="H237" i="12"/>
  <c r="I237" i="12" s="1"/>
  <c r="H238" i="12"/>
  <c r="I238" i="12" s="1"/>
  <c r="H242" i="12"/>
  <c r="I242" i="12" s="1"/>
  <c r="H240" i="12"/>
  <c r="I240" i="12" s="1"/>
  <c r="H241" i="12"/>
  <c r="I241" i="12" s="1"/>
  <c r="H245" i="12"/>
  <c r="I245" i="12" s="1"/>
  <c r="H243" i="12"/>
  <c r="I243" i="12" s="1"/>
  <c r="H244" i="12"/>
  <c r="I244" i="12" s="1"/>
  <c r="H247" i="12"/>
  <c r="I247" i="12" s="1"/>
  <c r="H246" i="12"/>
  <c r="I246" i="12" s="1"/>
  <c r="H249" i="12"/>
  <c r="I249" i="12" s="1"/>
  <c r="H248" i="12"/>
  <c r="I248" i="12" s="1"/>
  <c r="H251" i="12"/>
  <c r="I251" i="12" s="1"/>
  <c r="H250" i="12"/>
  <c r="I250" i="12" s="1"/>
  <c r="H252" i="12"/>
  <c r="I252" i="12" s="1"/>
  <c r="H253" i="12"/>
  <c r="I253" i="12" s="1"/>
  <c r="H256" i="12"/>
  <c r="I256" i="12" s="1"/>
  <c r="H254" i="12"/>
  <c r="I254" i="12" s="1"/>
  <c r="H255" i="12"/>
  <c r="I255" i="12" s="1"/>
  <c r="H257" i="12"/>
  <c r="I257" i="12" s="1"/>
  <c r="H258" i="12"/>
  <c r="I258" i="12" s="1"/>
  <c r="H260" i="12"/>
  <c r="I260" i="12" s="1"/>
  <c r="H259" i="12"/>
  <c r="I259" i="12" s="1"/>
  <c r="H261" i="12"/>
  <c r="I261" i="12" s="1"/>
  <c r="H263" i="12"/>
  <c r="I263" i="12" s="1"/>
  <c r="H262" i="12"/>
  <c r="I262" i="12" s="1"/>
  <c r="H264" i="12"/>
  <c r="I264" i="12" s="1"/>
  <c r="H265" i="12"/>
  <c r="I265" i="12" s="1"/>
  <c r="H267" i="12"/>
  <c r="I267" i="12" s="1"/>
  <c r="H266" i="12"/>
  <c r="I266" i="12" s="1"/>
  <c r="H269" i="12"/>
  <c r="I269" i="12" s="1"/>
  <c r="H268" i="12"/>
  <c r="I268" i="12" s="1"/>
  <c r="H271" i="12"/>
  <c r="I271" i="12" s="1"/>
  <c r="H270" i="12"/>
  <c r="I270" i="12" s="1"/>
  <c r="H273" i="12"/>
  <c r="I273" i="12" s="1"/>
  <c r="H272" i="12"/>
  <c r="I272" i="12" s="1"/>
  <c r="H274" i="12"/>
  <c r="I274" i="12" s="1"/>
  <c r="H275" i="12"/>
  <c r="I275" i="12" s="1"/>
  <c r="H276" i="12"/>
  <c r="I276" i="12" s="1"/>
  <c r="H277" i="12"/>
  <c r="I277" i="12" s="1"/>
  <c r="H278" i="12"/>
  <c r="I278" i="12" s="1"/>
  <c r="H279" i="12"/>
  <c r="I279" i="12" s="1"/>
  <c r="H282" i="12"/>
  <c r="I282" i="12" s="1"/>
  <c r="H280" i="12"/>
  <c r="I280" i="12" s="1"/>
  <c r="H281" i="12"/>
  <c r="I281" i="12" s="1"/>
  <c r="H283" i="12"/>
  <c r="I283" i="12" s="1"/>
  <c r="H284" i="12"/>
  <c r="I284" i="12" s="1"/>
  <c r="H285" i="12"/>
  <c r="I285" i="12" s="1"/>
  <c r="H286" i="12"/>
  <c r="I286" i="12" s="1"/>
  <c r="H287" i="12"/>
  <c r="I287" i="12" s="1"/>
  <c r="H288" i="12"/>
  <c r="I288" i="12" s="1"/>
  <c r="H289" i="12"/>
  <c r="I289" i="12" s="1"/>
  <c r="H290" i="12"/>
  <c r="I290" i="12" s="1"/>
  <c r="H291" i="12"/>
  <c r="I291" i="12" s="1"/>
  <c r="H292" i="12"/>
  <c r="I292" i="12" s="1"/>
  <c r="H293" i="12"/>
  <c r="I293" i="12" s="1"/>
  <c r="H294" i="12"/>
  <c r="I294" i="12" s="1"/>
  <c r="H296" i="12"/>
  <c r="I296" i="12" s="1"/>
  <c r="H297" i="12"/>
  <c r="I297" i="12" s="1"/>
  <c r="H295" i="12"/>
  <c r="I295" i="12" s="1"/>
  <c r="H298" i="12"/>
  <c r="I298" i="12" s="1"/>
  <c r="H299" i="12"/>
  <c r="I299" i="12" s="1"/>
  <c r="H300" i="12"/>
  <c r="I300" i="12" s="1"/>
  <c r="H301" i="12"/>
  <c r="I301" i="12" s="1"/>
  <c r="H302" i="12"/>
  <c r="I302" i="12" s="1"/>
  <c r="H303" i="12"/>
  <c r="I303" i="12" s="1"/>
  <c r="H306" i="12"/>
  <c r="I306" i="12" s="1"/>
  <c r="H305" i="12"/>
  <c r="I305" i="12" s="1"/>
  <c r="H304" i="12"/>
  <c r="I304" i="12" s="1"/>
  <c r="H308" i="12"/>
  <c r="I308" i="12" s="1"/>
  <c r="H307" i="12"/>
  <c r="I307" i="12" s="1"/>
  <c r="H135" i="13"/>
  <c r="I135" i="13" s="1"/>
  <c r="H194" i="13"/>
  <c r="I194" i="13" s="1"/>
  <c r="H187" i="13"/>
  <c r="I187" i="13" s="1"/>
  <c r="H139" i="13"/>
  <c r="I139" i="13" s="1"/>
  <c r="H204" i="13"/>
  <c r="I204" i="13" s="1"/>
  <c r="H137" i="13"/>
  <c r="I137" i="13" s="1"/>
  <c r="H189" i="13"/>
  <c r="I189" i="13" s="1"/>
  <c r="H164" i="13"/>
  <c r="I164" i="13" s="1"/>
  <c r="H177" i="13"/>
  <c r="I177" i="13" s="1"/>
  <c r="H179" i="13"/>
  <c r="I179" i="13" s="1"/>
  <c r="H154" i="13"/>
  <c r="I154" i="13" s="1"/>
  <c r="H167" i="13"/>
  <c r="I167" i="13" s="1"/>
  <c r="H199" i="13"/>
  <c r="I199" i="13" s="1"/>
  <c r="H144" i="13"/>
  <c r="I144" i="13" s="1"/>
  <c r="H174" i="13"/>
  <c r="I174" i="13" s="1"/>
  <c r="H184" i="13"/>
  <c r="I184" i="13" s="1"/>
  <c r="H157" i="13"/>
  <c r="I157" i="13" s="1"/>
  <c r="H169" i="13"/>
  <c r="I169" i="13" s="1"/>
  <c r="H147" i="13"/>
  <c r="I147" i="13" s="1"/>
  <c r="H207" i="13"/>
  <c r="I207" i="13" s="1"/>
  <c r="H149" i="13"/>
  <c r="I149" i="13" s="1"/>
  <c r="H136" i="13"/>
  <c r="I136" i="13" s="1"/>
  <c r="H146" i="13"/>
  <c r="I146" i="13" s="1"/>
  <c r="H156" i="13"/>
  <c r="I156" i="13" s="1"/>
  <c r="H166" i="13"/>
  <c r="I166" i="13" s="1"/>
  <c r="H176" i="13"/>
  <c r="I176" i="13" s="1"/>
  <c r="H186" i="13"/>
  <c r="I186" i="13" s="1"/>
  <c r="H196" i="13"/>
  <c r="I196" i="13" s="1"/>
  <c r="H206" i="13"/>
  <c r="I206" i="13" s="1"/>
  <c r="H197" i="13"/>
  <c r="I197" i="13" s="1"/>
  <c r="H159" i="13"/>
  <c r="I159" i="13" s="1"/>
  <c r="H138" i="13"/>
  <c r="I138" i="13" s="1"/>
  <c r="H148" i="13"/>
  <c r="I148" i="13" s="1"/>
  <c r="H158" i="13"/>
  <c r="I158" i="13" s="1"/>
  <c r="H168" i="13"/>
  <c r="I168" i="13" s="1"/>
  <c r="H178" i="13"/>
  <c r="I178" i="13" s="1"/>
  <c r="H188" i="13"/>
  <c r="I188" i="13" s="1"/>
  <c r="H198" i="13"/>
  <c r="I198" i="13" s="1"/>
  <c r="H208" i="13"/>
  <c r="I208" i="13" s="1"/>
  <c r="H309" i="13"/>
  <c r="I309" i="13" s="1"/>
  <c r="H165" i="13"/>
  <c r="I165" i="13" s="1"/>
  <c r="H161" i="13"/>
  <c r="I161" i="13" s="1"/>
  <c r="H162" i="13"/>
  <c r="I162" i="13" s="1"/>
  <c r="H201" i="13"/>
  <c r="I201" i="13" s="1"/>
  <c r="H153" i="13"/>
  <c r="I153" i="13" s="1"/>
  <c r="H190" i="13"/>
  <c r="I190" i="13" s="1"/>
  <c r="H143" i="13"/>
  <c r="I143" i="13" s="1"/>
  <c r="H181" i="13"/>
  <c r="I181" i="13" s="1"/>
  <c r="H202" i="13"/>
  <c r="I202" i="13" s="1"/>
  <c r="H150" i="13"/>
  <c r="I150" i="13" s="1"/>
  <c r="H203" i="13"/>
  <c r="I203" i="13" s="1"/>
  <c r="H182" i="13"/>
  <c r="I182" i="13" s="1"/>
  <c r="H142" i="13"/>
  <c r="I142" i="13" s="1"/>
  <c r="H155" i="13"/>
  <c r="I155" i="13" s="1"/>
  <c r="H163" i="13"/>
  <c r="I163" i="13" s="1"/>
  <c r="H192" i="13"/>
  <c r="I192" i="13" s="1"/>
  <c r="H140" i="13"/>
  <c r="I140" i="13" s="1"/>
  <c r="H141" i="13"/>
  <c r="I141" i="13" s="1"/>
  <c r="H195" i="13"/>
  <c r="I195" i="13" s="1"/>
  <c r="H145" i="13"/>
  <c r="I145" i="13" s="1"/>
  <c r="H193" i="13"/>
  <c r="I193" i="13" s="1"/>
  <c r="H170" i="13"/>
  <c r="I170" i="13" s="1"/>
  <c r="H200" i="13"/>
  <c r="I200" i="13" s="1"/>
  <c r="H185" i="13"/>
  <c r="I185" i="13" s="1"/>
  <c r="H171" i="13"/>
  <c r="I171" i="13" s="1"/>
  <c r="H151" i="13"/>
  <c r="I151" i="13" s="1"/>
  <c r="H160" i="13"/>
  <c r="I160" i="13" s="1"/>
  <c r="H191" i="13"/>
  <c r="I191" i="13" s="1"/>
  <c r="H175" i="13"/>
  <c r="I175" i="13" s="1"/>
  <c r="H180" i="13"/>
  <c r="I180" i="13" s="1"/>
  <c r="H183" i="13"/>
  <c r="I183" i="13" s="1"/>
  <c r="H173" i="13"/>
  <c r="I173" i="13" s="1"/>
  <c r="H172" i="13"/>
  <c r="I172" i="13" s="1"/>
  <c r="H152" i="13"/>
  <c r="I152" i="13" s="1"/>
  <c r="H205" i="13"/>
  <c r="I205" i="13" s="1"/>
  <c r="H137" i="12"/>
  <c r="I137" i="12" s="1"/>
  <c r="H197" i="12"/>
  <c r="I197" i="12" s="1"/>
  <c r="H177" i="12"/>
  <c r="I177" i="12" s="1"/>
  <c r="H207" i="12"/>
  <c r="I207" i="12" s="1"/>
  <c r="H138" i="12"/>
  <c r="I138" i="12" s="1"/>
  <c r="H148" i="12"/>
  <c r="I148" i="12" s="1"/>
  <c r="H158" i="12"/>
  <c r="I158" i="12" s="1"/>
  <c r="H168" i="12"/>
  <c r="I168" i="12" s="1"/>
  <c r="H178" i="12"/>
  <c r="I178" i="12" s="1"/>
  <c r="H188" i="12"/>
  <c r="I188" i="12" s="1"/>
  <c r="H198" i="12"/>
  <c r="I198" i="12" s="1"/>
  <c r="H162" i="12"/>
  <c r="I162" i="12" s="1"/>
  <c r="H192" i="12"/>
  <c r="I192" i="12" s="1"/>
  <c r="H167" i="12"/>
  <c r="I167" i="12" s="1"/>
  <c r="H172" i="12"/>
  <c r="I172" i="12" s="1"/>
  <c r="H202" i="12"/>
  <c r="I202" i="12" s="1"/>
  <c r="H147" i="12"/>
  <c r="I147" i="12" s="1"/>
  <c r="H142" i="12"/>
  <c r="I142" i="12" s="1"/>
  <c r="H187" i="12"/>
  <c r="I187" i="12" s="1"/>
  <c r="H141" i="12"/>
  <c r="I141" i="12" s="1"/>
  <c r="H151" i="12"/>
  <c r="I151" i="12" s="1"/>
  <c r="H161" i="12"/>
  <c r="I161" i="12" s="1"/>
  <c r="H171" i="12"/>
  <c r="I171" i="12" s="1"/>
  <c r="H152" i="12"/>
  <c r="I152" i="12" s="1"/>
  <c r="H182" i="12"/>
  <c r="I182" i="12" s="1"/>
  <c r="H157" i="12"/>
  <c r="I157" i="12" s="1"/>
  <c r="H201" i="12"/>
  <c r="I201" i="12" s="1"/>
  <c r="H185" i="12"/>
  <c r="I185" i="12" s="1"/>
  <c r="H146" i="12"/>
  <c r="I146" i="12" s="1"/>
  <c r="H183" i="12"/>
  <c r="I183" i="12" s="1"/>
  <c r="H163" i="12"/>
  <c r="I163" i="12" s="1"/>
  <c r="H180" i="12"/>
  <c r="I180" i="12" s="1"/>
  <c r="H156" i="12"/>
  <c r="I156" i="12" s="1"/>
  <c r="H135" i="12"/>
  <c r="I135" i="12" s="1"/>
  <c r="H170" i="12"/>
  <c r="I170" i="12" s="1"/>
  <c r="H205" i="12"/>
  <c r="I205" i="12" s="1"/>
  <c r="H176" i="12"/>
  <c r="I176" i="12" s="1"/>
  <c r="H166" i="12"/>
  <c r="I166" i="12" s="1"/>
  <c r="H175" i="12"/>
  <c r="I175" i="12" s="1"/>
  <c r="H200" i="12"/>
  <c r="I200" i="12" s="1"/>
  <c r="H206" i="12"/>
  <c r="I206" i="12" s="1"/>
  <c r="H191" i="12"/>
  <c r="I191" i="12" s="1"/>
  <c r="H155" i="12"/>
  <c r="I155" i="12" s="1"/>
  <c r="H153" i="12"/>
  <c r="I153" i="12" s="1"/>
  <c r="H165" i="12"/>
  <c r="I165" i="12" s="1"/>
  <c r="H190" i="12"/>
  <c r="I190" i="12" s="1"/>
  <c r="H203" i="12"/>
  <c r="I203" i="12" s="1"/>
  <c r="H193" i="12"/>
  <c r="I193" i="12" s="1"/>
  <c r="H160" i="12"/>
  <c r="I160" i="12" s="1"/>
  <c r="H173" i="12"/>
  <c r="I173" i="12" s="1"/>
  <c r="H195" i="12"/>
  <c r="I195" i="12" s="1"/>
  <c r="H136" i="12"/>
  <c r="I136" i="12" s="1"/>
  <c r="H181" i="12"/>
  <c r="I181" i="12" s="1"/>
  <c r="H186" i="12"/>
  <c r="I186" i="12" s="1"/>
  <c r="H150" i="12"/>
  <c r="I150" i="12" s="1"/>
  <c r="H145" i="12"/>
  <c r="I145" i="12" s="1"/>
  <c r="H196" i="12"/>
  <c r="I196" i="12" s="1"/>
  <c r="H143" i="12"/>
  <c r="I143" i="12" s="1"/>
  <c r="H140" i="12"/>
  <c r="I140" i="12" s="1"/>
  <c r="H174" i="12"/>
  <c r="I174" i="12" s="1"/>
  <c r="H159" i="12"/>
  <c r="I159" i="12" s="1"/>
  <c r="H169" i="12"/>
  <c r="I169" i="12" s="1"/>
  <c r="H199" i="12"/>
  <c r="I199" i="12" s="1"/>
  <c r="H154" i="12"/>
  <c r="I154" i="12" s="1"/>
  <c r="H144" i="12"/>
  <c r="I144" i="12" s="1"/>
  <c r="H184" i="12"/>
  <c r="I184" i="12" s="1"/>
  <c r="H179" i="12"/>
  <c r="I179" i="12" s="1"/>
  <c r="H204" i="12"/>
  <c r="I204" i="12" s="1"/>
  <c r="H194" i="12"/>
  <c r="I194" i="12" s="1"/>
  <c r="H139" i="12"/>
  <c r="I139" i="12" s="1"/>
  <c r="H164" i="12"/>
  <c r="I164" i="12" s="1"/>
  <c r="H189" i="12"/>
  <c r="I189" i="12" s="1"/>
  <c r="H149" i="12"/>
  <c r="I149" i="12" s="1"/>
  <c r="H125" i="13"/>
  <c r="I125" i="13" s="1"/>
  <c r="H124" i="13"/>
  <c r="I124" i="13" s="1"/>
  <c r="H127" i="13"/>
  <c r="I127" i="13" s="1"/>
  <c r="H126" i="13"/>
  <c r="I126" i="13" s="1"/>
  <c r="H129" i="13"/>
  <c r="I129" i="13" s="1"/>
  <c r="H128" i="13"/>
  <c r="I128" i="13" s="1"/>
  <c r="H131" i="13"/>
  <c r="I131" i="13" s="1"/>
  <c r="H130" i="13"/>
  <c r="I130" i="13" s="1"/>
  <c r="H133" i="13"/>
  <c r="I133" i="13" s="1"/>
  <c r="H132" i="13"/>
  <c r="I132" i="13" s="1"/>
  <c r="H75" i="13"/>
  <c r="I75" i="13" s="1"/>
  <c r="H74" i="13"/>
  <c r="I74" i="13" s="1"/>
  <c r="H76" i="13"/>
  <c r="I76" i="13" s="1"/>
  <c r="H77" i="13"/>
  <c r="I77" i="13" s="1"/>
  <c r="H78" i="13"/>
  <c r="I78" i="13" s="1"/>
  <c r="H79" i="13"/>
  <c r="I79" i="13" s="1"/>
  <c r="H82" i="13"/>
  <c r="I82" i="13" s="1"/>
  <c r="H80" i="13"/>
  <c r="I80" i="13" s="1"/>
  <c r="H81" i="13"/>
  <c r="I81" i="13" s="1"/>
  <c r="H84" i="13"/>
  <c r="I84" i="13" s="1"/>
  <c r="H83" i="13"/>
  <c r="I83" i="13" s="1"/>
  <c r="H86" i="13"/>
  <c r="I86" i="13" s="1"/>
  <c r="H85" i="13"/>
  <c r="I85" i="13" s="1"/>
  <c r="H88" i="13"/>
  <c r="I88" i="13" s="1"/>
  <c r="H87" i="13"/>
  <c r="I87" i="13" s="1"/>
  <c r="H90" i="13"/>
  <c r="I90" i="13" s="1"/>
  <c r="H89" i="13"/>
  <c r="I89" i="13" s="1"/>
  <c r="H91" i="13"/>
  <c r="I91" i="13" s="1"/>
  <c r="H92" i="13"/>
  <c r="I92" i="13" s="1"/>
  <c r="H94" i="13"/>
  <c r="I94" i="13" s="1"/>
  <c r="H93" i="13"/>
  <c r="I93" i="13" s="1"/>
  <c r="H95" i="13"/>
  <c r="I95" i="13" s="1"/>
  <c r="H96" i="13"/>
  <c r="I96" i="13" s="1"/>
  <c r="H97" i="13"/>
  <c r="I97" i="13" s="1"/>
  <c r="H98" i="13"/>
  <c r="I98" i="13" s="1"/>
  <c r="H100" i="13"/>
  <c r="I100" i="13" s="1"/>
  <c r="H99" i="13"/>
  <c r="I99" i="13" s="1"/>
  <c r="H102" i="13"/>
  <c r="I102" i="13" s="1"/>
  <c r="H101" i="13"/>
  <c r="I101" i="13" s="1"/>
  <c r="H104" i="13"/>
  <c r="I104" i="13" s="1"/>
  <c r="H103" i="13"/>
  <c r="I103" i="13" s="1"/>
  <c r="H105" i="13"/>
  <c r="I105" i="13" s="1"/>
  <c r="H106" i="13"/>
  <c r="I106" i="13" s="1"/>
  <c r="H107" i="13"/>
  <c r="I107" i="13" s="1"/>
  <c r="H108" i="13"/>
  <c r="I108" i="13" s="1"/>
  <c r="H35" i="13"/>
  <c r="I35" i="13" s="1"/>
  <c r="H109" i="13"/>
  <c r="I109" i="13" s="1"/>
  <c r="H110" i="13"/>
  <c r="I110" i="13" s="1"/>
  <c r="H53" i="13"/>
  <c r="I53" i="13" s="1"/>
  <c r="H111" i="13"/>
  <c r="I111" i="13" s="1"/>
  <c r="H112" i="13"/>
  <c r="I112" i="13" s="1"/>
  <c r="H11" i="13"/>
  <c r="I11" i="13" s="1"/>
  <c r="H38" i="13"/>
  <c r="I38" i="13" s="1"/>
  <c r="H27" i="13"/>
  <c r="I27" i="13" s="1"/>
  <c r="H47" i="13"/>
  <c r="I47" i="13" s="1"/>
  <c r="H42" i="13"/>
  <c r="I42" i="13" s="1"/>
  <c r="H70" i="13"/>
  <c r="I70" i="13" s="1"/>
  <c r="H54" i="13"/>
  <c r="I54" i="13" s="1"/>
  <c r="H40" i="13"/>
  <c r="I40" i="13" s="1"/>
  <c r="H114" i="13"/>
  <c r="I114" i="13" s="1"/>
  <c r="H113" i="13"/>
  <c r="I113" i="13" s="1"/>
  <c r="H71" i="13"/>
  <c r="I71" i="13" s="1"/>
  <c r="H59" i="13"/>
  <c r="I59" i="13" s="1"/>
  <c r="H116" i="13"/>
  <c r="I116" i="13" s="1"/>
  <c r="H115" i="13"/>
  <c r="I115" i="13" s="1"/>
  <c r="H119" i="13"/>
  <c r="I119" i="13" s="1"/>
  <c r="H117" i="13"/>
  <c r="I117" i="13" s="1"/>
  <c r="H118" i="13"/>
  <c r="I118" i="13" s="1"/>
  <c r="H41" i="13"/>
  <c r="I41" i="13" s="1"/>
  <c r="H48" i="13"/>
  <c r="I48" i="13" s="1"/>
  <c r="H120" i="13"/>
  <c r="I120" i="13" s="1"/>
  <c r="H121" i="13"/>
  <c r="I121" i="13" s="1"/>
  <c r="H20" i="13"/>
  <c r="I20" i="13" s="1"/>
  <c r="H68" i="13"/>
  <c r="I68" i="13" s="1"/>
  <c r="H28" i="13"/>
  <c r="I28" i="13" s="1"/>
  <c r="H16" i="13"/>
  <c r="I16" i="13" s="1"/>
  <c r="H26" i="13"/>
  <c r="I26" i="13" s="1"/>
  <c r="H19" i="13"/>
  <c r="I19" i="13" s="1"/>
  <c r="H69" i="13"/>
  <c r="I69" i="13" s="1"/>
  <c r="H17" i="13"/>
  <c r="I17" i="13" s="1"/>
  <c r="H31" i="13"/>
  <c r="I31" i="13" s="1"/>
  <c r="H56" i="13"/>
  <c r="I56" i="13" s="1"/>
  <c r="H33" i="13"/>
  <c r="I33" i="13" s="1"/>
  <c r="H64" i="13"/>
  <c r="I64" i="13" s="1"/>
  <c r="H46" i="13"/>
  <c r="I46" i="13" s="1"/>
  <c r="H60" i="13"/>
  <c r="I60" i="13" s="1"/>
  <c r="H63" i="13"/>
  <c r="I63" i="13" s="1"/>
  <c r="H72" i="13"/>
  <c r="I72" i="13" s="1"/>
  <c r="H37" i="13"/>
  <c r="I37" i="13" s="1"/>
  <c r="H22" i="13"/>
  <c r="I22" i="13" s="1"/>
  <c r="H52" i="13"/>
  <c r="I52" i="13" s="1"/>
  <c r="H51" i="13"/>
  <c r="I51" i="13" s="1"/>
  <c r="H30" i="13"/>
  <c r="I30" i="13" s="1"/>
  <c r="H39" i="13"/>
  <c r="I39" i="13" s="1"/>
  <c r="H55" i="13"/>
  <c r="I55" i="13" s="1"/>
  <c r="H73" i="13"/>
  <c r="I73" i="13" s="1"/>
  <c r="H50" i="13"/>
  <c r="I50" i="13" s="1"/>
  <c r="H66" i="13"/>
  <c r="I66" i="13" s="1"/>
  <c r="H14" i="13"/>
  <c r="I14" i="13" s="1"/>
  <c r="H15" i="13"/>
  <c r="I15" i="13" s="1"/>
  <c r="H43" i="13"/>
  <c r="I43" i="13" s="1"/>
  <c r="H36" i="13"/>
  <c r="I36" i="13" s="1"/>
  <c r="H34" i="13"/>
  <c r="I34" i="13" s="1"/>
  <c r="H44" i="13"/>
  <c r="I44" i="13" s="1"/>
  <c r="H57" i="13"/>
  <c r="I57" i="13" s="1"/>
  <c r="H18" i="13"/>
  <c r="I18" i="13" s="1"/>
  <c r="H13" i="13"/>
  <c r="I13" i="13" s="1"/>
  <c r="H21" i="13"/>
  <c r="I21" i="13" s="1"/>
  <c r="H58" i="13"/>
  <c r="I58" i="13" s="1"/>
  <c r="H24" i="13"/>
  <c r="I24" i="13" s="1"/>
  <c r="H67" i="13"/>
  <c r="I67" i="13" s="1"/>
  <c r="H29" i="13"/>
  <c r="I29" i="13" s="1"/>
  <c r="H61" i="13"/>
  <c r="I61" i="13" s="1"/>
  <c r="H12" i="13"/>
  <c r="I12" i="13" s="1"/>
  <c r="H45" i="13"/>
  <c r="I45" i="13" s="1"/>
  <c r="H23" i="13"/>
  <c r="I23" i="13" s="1"/>
  <c r="H25" i="13"/>
  <c r="I25" i="13" s="1"/>
  <c r="H10" i="13"/>
  <c r="H49" i="13"/>
  <c r="I49" i="13" s="1"/>
  <c r="H134" i="13"/>
  <c r="I134" i="13" s="1"/>
  <c r="H65" i="13"/>
  <c r="I65" i="13" s="1"/>
  <c r="H62" i="13"/>
  <c r="I62" i="13" s="1"/>
  <c r="H32" i="13"/>
  <c r="I32" i="13" s="1"/>
  <c r="H123" i="13"/>
  <c r="I123" i="13" s="1"/>
  <c r="H122" i="13"/>
  <c r="I122" i="13" s="1"/>
  <c r="H127" i="12"/>
  <c r="I127" i="12" s="1"/>
  <c r="H73" i="12"/>
  <c r="I73" i="12" s="1"/>
  <c r="H83" i="12"/>
  <c r="I83" i="12" s="1"/>
  <c r="H93" i="12"/>
  <c r="I93" i="12" s="1"/>
  <c r="H74" i="12"/>
  <c r="I74" i="12" s="1"/>
  <c r="H84" i="12"/>
  <c r="I84" i="12" s="1"/>
  <c r="H94" i="12"/>
  <c r="I94" i="12" s="1"/>
  <c r="H75" i="12"/>
  <c r="I75" i="12" s="1"/>
  <c r="H95" i="12"/>
  <c r="I95" i="12" s="1"/>
  <c r="H97" i="12"/>
  <c r="I97" i="12" s="1"/>
  <c r="H87" i="12"/>
  <c r="I87" i="12" s="1"/>
  <c r="H88" i="12"/>
  <c r="I88" i="12" s="1"/>
  <c r="H85" i="12"/>
  <c r="I85" i="12" s="1"/>
  <c r="H89" i="12"/>
  <c r="I89" i="12" s="1"/>
  <c r="H76" i="12"/>
  <c r="I76" i="12" s="1"/>
  <c r="H86" i="12"/>
  <c r="I86" i="12" s="1"/>
  <c r="H96" i="12"/>
  <c r="I96" i="12" s="1"/>
  <c r="H78" i="12"/>
  <c r="I78" i="12" s="1"/>
  <c r="H79" i="12"/>
  <c r="I79" i="12" s="1"/>
  <c r="H80" i="12"/>
  <c r="I80" i="12" s="1"/>
  <c r="H90" i="12"/>
  <c r="I90" i="12" s="1"/>
  <c r="H77" i="12"/>
  <c r="I77" i="12" s="1"/>
  <c r="H71" i="12"/>
  <c r="I71" i="12" s="1"/>
  <c r="H81" i="12"/>
  <c r="I81" i="12" s="1"/>
  <c r="H91" i="12"/>
  <c r="I91" i="12" s="1"/>
  <c r="H82" i="12"/>
  <c r="I82" i="12" s="1"/>
  <c r="H92" i="12"/>
  <c r="I92" i="12" s="1"/>
  <c r="H72" i="12"/>
  <c r="I72" i="12" s="1"/>
  <c r="H129" i="12"/>
  <c r="I129" i="12" s="1"/>
  <c r="H128" i="12"/>
  <c r="I128" i="12" s="1"/>
  <c r="H131" i="12"/>
  <c r="I131" i="12" s="1"/>
  <c r="H130" i="12"/>
  <c r="I130" i="12" s="1"/>
  <c r="H123" i="12"/>
  <c r="I123" i="12" s="1"/>
  <c r="H132" i="12"/>
  <c r="I132" i="12" s="1"/>
  <c r="H125" i="12"/>
  <c r="I125" i="12" s="1"/>
  <c r="H124" i="12"/>
  <c r="I124" i="12" s="1"/>
  <c r="H126" i="12"/>
  <c r="I126" i="12" s="1"/>
  <c r="H99" i="12"/>
  <c r="I99" i="12" s="1"/>
  <c r="H98" i="12"/>
  <c r="I98" i="12" s="1"/>
  <c r="H101" i="12"/>
  <c r="I101" i="12" s="1"/>
  <c r="H100" i="12"/>
  <c r="I100" i="12" s="1"/>
  <c r="H102" i="12"/>
  <c r="I102" i="12" s="1"/>
  <c r="H31" i="12"/>
  <c r="I31" i="12" s="1"/>
  <c r="H104" i="12"/>
  <c r="I104" i="12" s="1"/>
  <c r="H103" i="12"/>
  <c r="I103" i="12" s="1"/>
  <c r="H106" i="12"/>
  <c r="I106" i="12" s="1"/>
  <c r="H105" i="12"/>
  <c r="I105" i="12" s="1"/>
  <c r="H17" i="12"/>
  <c r="I17" i="12" s="1"/>
  <c r="H26" i="12"/>
  <c r="I26" i="12" s="1"/>
  <c r="H50" i="12"/>
  <c r="I50" i="12" s="1"/>
  <c r="H30" i="12"/>
  <c r="I30" i="12" s="1"/>
  <c r="H60" i="12"/>
  <c r="I60" i="12" s="1"/>
  <c r="H108" i="12"/>
  <c r="I108" i="12" s="1"/>
  <c r="H107" i="12"/>
  <c r="I107" i="12" s="1"/>
  <c r="H110" i="12"/>
  <c r="I110" i="12" s="1"/>
  <c r="H109" i="12"/>
  <c r="I109" i="12" s="1"/>
  <c r="H65" i="12"/>
  <c r="I65" i="12" s="1"/>
  <c r="H111" i="12"/>
  <c r="I111" i="12" s="1"/>
  <c r="H39" i="12"/>
  <c r="I39" i="12" s="1"/>
  <c r="H112" i="12"/>
  <c r="I112" i="12" s="1"/>
  <c r="H15" i="12"/>
  <c r="I15" i="12" s="1"/>
  <c r="H57" i="12"/>
  <c r="I57" i="12" s="1"/>
  <c r="H59" i="12"/>
  <c r="I59" i="12" s="1"/>
  <c r="H56" i="12"/>
  <c r="I56" i="12" s="1"/>
  <c r="H115" i="12"/>
  <c r="I115" i="12" s="1"/>
  <c r="H113" i="12"/>
  <c r="I113" i="12" s="1"/>
  <c r="H114" i="12"/>
  <c r="I114" i="12" s="1"/>
  <c r="H18" i="12"/>
  <c r="I18" i="12" s="1"/>
  <c r="H35" i="12"/>
  <c r="I35" i="12" s="1"/>
  <c r="H40" i="12"/>
  <c r="I40" i="12" s="1"/>
  <c r="H55" i="12"/>
  <c r="I55" i="12" s="1"/>
  <c r="H21" i="12"/>
  <c r="I21" i="12" s="1"/>
  <c r="H48" i="12"/>
  <c r="I48" i="12" s="1"/>
  <c r="H62" i="12"/>
  <c r="I62" i="12" s="1"/>
  <c r="H46" i="12"/>
  <c r="I46" i="12" s="1"/>
  <c r="H14" i="12"/>
  <c r="I14" i="12" s="1"/>
  <c r="H70" i="12"/>
  <c r="I70" i="12" s="1"/>
  <c r="H47" i="12"/>
  <c r="I47" i="12" s="1"/>
  <c r="H37" i="12"/>
  <c r="I37" i="12" s="1"/>
  <c r="H54" i="12"/>
  <c r="I54" i="12" s="1"/>
  <c r="H22" i="12"/>
  <c r="I22" i="12" s="1"/>
  <c r="H53" i="12"/>
  <c r="I53" i="12" s="1"/>
  <c r="H45" i="12"/>
  <c r="I45" i="12" s="1"/>
  <c r="H29" i="12"/>
  <c r="I29" i="12" s="1"/>
  <c r="H58" i="12"/>
  <c r="I58" i="12" s="1"/>
  <c r="H20" i="12"/>
  <c r="I20" i="12" s="1"/>
  <c r="H66" i="12"/>
  <c r="I66" i="12" s="1"/>
  <c r="H13" i="12"/>
  <c r="I13" i="12" s="1"/>
  <c r="H11" i="12"/>
  <c r="I11" i="12" s="1"/>
  <c r="H38" i="12"/>
  <c r="I38" i="12" s="1"/>
  <c r="H41" i="12"/>
  <c r="I41" i="12" s="1"/>
  <c r="H25" i="12"/>
  <c r="I25" i="12" s="1"/>
  <c r="H49" i="12"/>
  <c r="I49" i="12" s="1"/>
  <c r="H133" i="12"/>
  <c r="I133" i="12" s="1"/>
  <c r="H23" i="12"/>
  <c r="I23" i="12" s="1"/>
  <c r="H32" i="12"/>
  <c r="I32" i="12" s="1"/>
  <c r="H34" i="12"/>
  <c r="I34" i="12" s="1"/>
  <c r="H63" i="12"/>
  <c r="I63" i="12" s="1"/>
  <c r="H27" i="12"/>
  <c r="I27" i="12" s="1"/>
  <c r="H64" i="12"/>
  <c r="I64" i="12" s="1"/>
  <c r="H42" i="12"/>
  <c r="I42" i="12" s="1"/>
  <c r="H12" i="12"/>
  <c r="I12" i="12" s="1"/>
  <c r="H44" i="12"/>
  <c r="I44" i="12" s="1"/>
  <c r="H69" i="12"/>
  <c r="I69" i="12" s="1"/>
  <c r="H36" i="12"/>
  <c r="I36" i="12" s="1"/>
  <c r="H67" i="12"/>
  <c r="I67" i="12" s="1"/>
  <c r="H52" i="12"/>
  <c r="I52" i="12" s="1"/>
  <c r="H117" i="12"/>
  <c r="I117" i="12" s="1"/>
  <c r="H116" i="12"/>
  <c r="I116" i="12" s="1"/>
  <c r="H28" i="12"/>
  <c r="I28" i="12" s="1"/>
  <c r="H118" i="12"/>
  <c r="I118" i="12" s="1"/>
  <c r="H43" i="12"/>
  <c r="I43" i="12" s="1"/>
  <c r="H10" i="12"/>
  <c r="I10" i="12" s="1"/>
  <c r="H24" i="12"/>
  <c r="I24" i="12" s="1"/>
  <c r="H51" i="12"/>
  <c r="I51" i="12" s="1"/>
  <c r="H61" i="12"/>
  <c r="I61" i="12" s="1"/>
  <c r="H16" i="12"/>
  <c r="I16" i="12" s="1"/>
  <c r="H19" i="12"/>
  <c r="I19" i="12" s="1"/>
  <c r="H68" i="12"/>
  <c r="I68" i="12" s="1"/>
  <c r="H33" i="12"/>
  <c r="I33" i="12" s="1"/>
  <c r="H120" i="12"/>
  <c r="I120" i="12" s="1"/>
  <c r="H119" i="12"/>
  <c r="I119" i="12" s="1"/>
  <c r="H122" i="12"/>
  <c r="I122" i="12" s="1"/>
  <c r="H121" i="12"/>
  <c r="I121" i="12" s="1"/>
  <c r="H310" i="13" l="1"/>
  <c r="O13" i="13" s="1"/>
  <c r="I10" i="13"/>
  <c r="I310" i="13" s="1"/>
  <c r="H309" i="12"/>
  <c r="O13" i="12" s="1"/>
  <c r="I309" i="12"/>
  <c r="E11" i="4"/>
  <c r="E12" i="4"/>
  <c r="E13" i="4"/>
  <c r="E14" i="4"/>
  <c r="E10" i="4"/>
  <c r="D13" i="4" l="1"/>
  <c r="G13" i="4" s="1"/>
  <c r="D14" i="4"/>
  <c r="G14" i="4" s="1"/>
  <c r="D310" i="4" l="1"/>
  <c r="E310" i="4"/>
  <c r="O9" i="4" s="1"/>
  <c r="O10" i="4" l="1"/>
  <c r="O11" i="4" s="1"/>
  <c r="O12" i="4" s="1"/>
  <c r="H62" i="4" s="1"/>
  <c r="I62" i="4" s="1"/>
  <c r="F14" i="4"/>
  <c r="F13" i="4"/>
  <c r="F12" i="4"/>
  <c r="H305" i="4" l="1"/>
  <c r="I305" i="4" s="1"/>
  <c r="H304" i="4"/>
  <c r="I304" i="4" s="1"/>
  <c r="H307" i="4"/>
  <c r="I307" i="4" s="1"/>
  <c r="H306" i="4"/>
  <c r="I306" i="4" s="1"/>
  <c r="H274" i="4"/>
  <c r="I274" i="4" s="1"/>
  <c r="H308" i="4"/>
  <c r="I308" i="4" s="1"/>
  <c r="H277" i="4"/>
  <c r="I277" i="4" s="1"/>
  <c r="H275" i="4"/>
  <c r="I275" i="4" s="1"/>
  <c r="H276" i="4"/>
  <c r="I276" i="4" s="1"/>
  <c r="H280" i="4"/>
  <c r="I280" i="4" s="1"/>
  <c r="H279" i="4"/>
  <c r="I279" i="4" s="1"/>
  <c r="H278" i="4"/>
  <c r="I278" i="4" s="1"/>
  <c r="H284" i="4"/>
  <c r="I284" i="4" s="1"/>
  <c r="H281" i="4"/>
  <c r="I281" i="4" s="1"/>
  <c r="H282" i="4"/>
  <c r="I282" i="4" s="1"/>
  <c r="H283" i="4"/>
  <c r="I283" i="4" s="1"/>
  <c r="H286" i="4"/>
  <c r="I286" i="4" s="1"/>
  <c r="H285" i="4"/>
  <c r="I285" i="4" s="1"/>
  <c r="H288" i="4"/>
  <c r="I288" i="4" s="1"/>
  <c r="H287" i="4"/>
  <c r="I287" i="4" s="1"/>
  <c r="H289" i="4"/>
  <c r="I289" i="4" s="1"/>
  <c r="H292" i="4"/>
  <c r="I292" i="4" s="1"/>
  <c r="H291" i="4"/>
  <c r="I291" i="4" s="1"/>
  <c r="H290" i="4"/>
  <c r="I290" i="4" s="1"/>
  <c r="H295" i="4"/>
  <c r="I295" i="4" s="1"/>
  <c r="H294" i="4"/>
  <c r="I294" i="4" s="1"/>
  <c r="H293" i="4"/>
  <c r="I293" i="4" s="1"/>
  <c r="H297" i="4"/>
  <c r="I297" i="4" s="1"/>
  <c r="H298" i="4"/>
  <c r="I298" i="4" s="1"/>
  <c r="H296" i="4"/>
  <c r="I296" i="4" s="1"/>
  <c r="H299" i="4"/>
  <c r="I299" i="4" s="1"/>
  <c r="H301" i="4"/>
  <c r="I301" i="4" s="1"/>
  <c r="H300" i="4"/>
  <c r="I300" i="4" s="1"/>
  <c r="H303" i="4"/>
  <c r="I303" i="4" s="1"/>
  <c r="H302" i="4"/>
  <c r="I302" i="4" s="1"/>
  <c r="H211" i="4"/>
  <c r="I211" i="4" s="1"/>
  <c r="H209" i="4"/>
  <c r="I209" i="4" s="1"/>
  <c r="H210" i="4"/>
  <c r="I210" i="4" s="1"/>
  <c r="H212" i="4"/>
  <c r="I212" i="4" s="1"/>
  <c r="H213" i="4"/>
  <c r="I213" i="4" s="1"/>
  <c r="H215" i="4"/>
  <c r="I215" i="4" s="1"/>
  <c r="H214" i="4"/>
  <c r="I214" i="4" s="1"/>
  <c r="H216" i="4"/>
  <c r="I216" i="4" s="1"/>
  <c r="H217" i="4"/>
  <c r="I217" i="4" s="1"/>
  <c r="H219" i="4"/>
  <c r="I219" i="4" s="1"/>
  <c r="H218" i="4"/>
  <c r="I218" i="4" s="1"/>
  <c r="H221" i="4"/>
  <c r="I221" i="4" s="1"/>
  <c r="H220" i="4"/>
  <c r="I220" i="4" s="1"/>
  <c r="H223" i="4"/>
  <c r="I223" i="4" s="1"/>
  <c r="H222" i="4"/>
  <c r="I222" i="4" s="1"/>
  <c r="H225" i="4"/>
  <c r="I225" i="4" s="1"/>
  <c r="H224" i="4"/>
  <c r="I224" i="4" s="1"/>
  <c r="H227" i="4"/>
  <c r="I227" i="4" s="1"/>
  <c r="H226" i="4"/>
  <c r="I226" i="4" s="1"/>
  <c r="H228" i="4"/>
  <c r="I228" i="4" s="1"/>
  <c r="H229" i="4"/>
  <c r="I229" i="4" s="1"/>
  <c r="H231" i="4"/>
  <c r="I231" i="4" s="1"/>
  <c r="H230" i="4"/>
  <c r="I230" i="4" s="1"/>
  <c r="H232" i="4"/>
  <c r="I232" i="4" s="1"/>
  <c r="H233" i="4"/>
  <c r="I233" i="4" s="1"/>
  <c r="H234" i="4"/>
  <c r="I234" i="4" s="1"/>
  <c r="H235" i="4"/>
  <c r="I235" i="4" s="1"/>
  <c r="H236" i="4"/>
  <c r="I236" i="4" s="1"/>
  <c r="H239" i="4"/>
  <c r="I239" i="4" s="1"/>
  <c r="H237" i="4"/>
  <c r="I237" i="4" s="1"/>
  <c r="H238" i="4"/>
  <c r="I238" i="4" s="1"/>
  <c r="H240" i="4"/>
  <c r="I240" i="4" s="1"/>
  <c r="H241" i="4"/>
  <c r="I241" i="4" s="1"/>
  <c r="H242" i="4"/>
  <c r="I242" i="4" s="1"/>
  <c r="H243" i="4"/>
  <c r="I243" i="4" s="1"/>
  <c r="H245" i="4"/>
  <c r="I245" i="4" s="1"/>
  <c r="H244" i="4"/>
  <c r="I244" i="4" s="1"/>
  <c r="H246" i="4"/>
  <c r="I246" i="4" s="1"/>
  <c r="H247" i="4"/>
  <c r="I247" i="4" s="1"/>
  <c r="H249" i="4"/>
  <c r="I249" i="4" s="1"/>
  <c r="H248" i="4"/>
  <c r="I248" i="4" s="1"/>
  <c r="H250" i="4"/>
  <c r="I250" i="4" s="1"/>
  <c r="H251" i="4"/>
  <c r="I251" i="4" s="1"/>
  <c r="H253" i="4"/>
  <c r="I253" i="4" s="1"/>
  <c r="H252" i="4"/>
  <c r="I252" i="4" s="1"/>
  <c r="H255" i="4"/>
  <c r="I255" i="4" s="1"/>
  <c r="H254" i="4"/>
  <c r="I254" i="4" s="1"/>
  <c r="H257" i="4"/>
  <c r="I257" i="4" s="1"/>
  <c r="H256" i="4"/>
  <c r="I256" i="4" s="1"/>
  <c r="H259" i="4"/>
  <c r="I259" i="4" s="1"/>
  <c r="H258" i="4"/>
  <c r="I258" i="4" s="1"/>
  <c r="H260" i="4"/>
  <c r="I260" i="4" s="1"/>
  <c r="H261" i="4"/>
  <c r="I261" i="4" s="1"/>
  <c r="H262" i="4"/>
  <c r="I262" i="4" s="1"/>
  <c r="H263" i="4"/>
  <c r="I263" i="4" s="1"/>
  <c r="H265" i="4"/>
  <c r="I265" i="4" s="1"/>
  <c r="H264" i="4"/>
  <c r="I264" i="4" s="1"/>
  <c r="H267" i="4"/>
  <c r="I267" i="4" s="1"/>
  <c r="H266" i="4"/>
  <c r="I266" i="4" s="1"/>
  <c r="H269" i="4"/>
  <c r="I269" i="4" s="1"/>
  <c r="H268" i="4"/>
  <c r="I268" i="4" s="1"/>
  <c r="H270" i="4"/>
  <c r="I270" i="4" s="1"/>
  <c r="H271" i="4"/>
  <c r="I271" i="4" s="1"/>
  <c r="H273" i="4"/>
  <c r="I273" i="4" s="1"/>
  <c r="H272" i="4"/>
  <c r="I272" i="4" s="1"/>
  <c r="H191" i="4"/>
  <c r="I191" i="4" s="1"/>
  <c r="H206" i="4"/>
  <c r="I206" i="4" s="1"/>
  <c r="H196" i="4"/>
  <c r="I196" i="4" s="1"/>
  <c r="H202" i="4"/>
  <c r="I202" i="4" s="1"/>
  <c r="H192" i="4"/>
  <c r="I192" i="4" s="1"/>
  <c r="H194" i="4"/>
  <c r="I194" i="4" s="1"/>
  <c r="H200" i="4"/>
  <c r="I200" i="4" s="1"/>
  <c r="H309" i="4"/>
  <c r="I309" i="4" s="1"/>
  <c r="H203" i="4"/>
  <c r="I203" i="4" s="1"/>
  <c r="H199" i="4"/>
  <c r="I199" i="4" s="1"/>
  <c r="H208" i="4"/>
  <c r="I208" i="4" s="1"/>
  <c r="H207" i="4"/>
  <c r="I207" i="4" s="1"/>
  <c r="H193" i="4"/>
  <c r="I193" i="4" s="1"/>
  <c r="H197" i="4"/>
  <c r="I197" i="4" s="1"/>
  <c r="H201" i="4"/>
  <c r="I201" i="4" s="1"/>
  <c r="H198" i="4"/>
  <c r="I198" i="4" s="1"/>
  <c r="H205" i="4"/>
  <c r="I205" i="4" s="1"/>
  <c r="H204" i="4"/>
  <c r="I204" i="4" s="1"/>
  <c r="H195" i="4"/>
  <c r="I195" i="4" s="1"/>
  <c r="H135" i="4"/>
  <c r="I135" i="4" s="1"/>
  <c r="H164" i="4"/>
  <c r="I164" i="4" s="1"/>
  <c r="H184" i="4"/>
  <c r="I184" i="4" s="1"/>
  <c r="H141" i="4"/>
  <c r="I141" i="4" s="1"/>
  <c r="H151" i="4"/>
  <c r="I151" i="4" s="1"/>
  <c r="H161" i="4"/>
  <c r="I161" i="4" s="1"/>
  <c r="H171" i="4"/>
  <c r="I171" i="4" s="1"/>
  <c r="H181" i="4"/>
  <c r="I181" i="4" s="1"/>
  <c r="H142" i="4"/>
  <c r="I142" i="4" s="1"/>
  <c r="H152" i="4"/>
  <c r="I152" i="4" s="1"/>
  <c r="H162" i="4"/>
  <c r="I162" i="4" s="1"/>
  <c r="H172" i="4"/>
  <c r="I172" i="4" s="1"/>
  <c r="H182" i="4"/>
  <c r="I182" i="4" s="1"/>
  <c r="H143" i="4"/>
  <c r="I143" i="4" s="1"/>
  <c r="H153" i="4"/>
  <c r="I153" i="4" s="1"/>
  <c r="H163" i="4"/>
  <c r="I163" i="4" s="1"/>
  <c r="H173" i="4"/>
  <c r="I173" i="4" s="1"/>
  <c r="H183" i="4"/>
  <c r="I183" i="4" s="1"/>
  <c r="H144" i="4"/>
  <c r="I144" i="4" s="1"/>
  <c r="H154" i="4"/>
  <c r="I154" i="4" s="1"/>
  <c r="H174" i="4"/>
  <c r="I174" i="4" s="1"/>
  <c r="H170" i="4"/>
  <c r="I170" i="4" s="1"/>
  <c r="H188" i="4"/>
  <c r="I188" i="4" s="1"/>
  <c r="H165" i="4"/>
  <c r="I165" i="4" s="1"/>
  <c r="H169" i="4"/>
  <c r="I169" i="4" s="1"/>
  <c r="H150" i="4"/>
  <c r="I150" i="4" s="1"/>
  <c r="H179" i="4"/>
  <c r="I179" i="4" s="1"/>
  <c r="H147" i="4"/>
  <c r="I147" i="4" s="1"/>
  <c r="H149" i="4"/>
  <c r="I149" i="4" s="1"/>
  <c r="H138" i="4"/>
  <c r="I138" i="4" s="1"/>
  <c r="H190" i="4"/>
  <c r="I190" i="4" s="1"/>
  <c r="H178" i="4"/>
  <c r="I178" i="4" s="1"/>
  <c r="H140" i="4"/>
  <c r="I140" i="4" s="1"/>
  <c r="H176" i="4"/>
  <c r="I176" i="4" s="1"/>
  <c r="H148" i="4"/>
  <c r="I148" i="4" s="1"/>
  <c r="H145" i="4"/>
  <c r="I145" i="4" s="1"/>
  <c r="H146" i="4"/>
  <c r="I146" i="4" s="1"/>
  <c r="H159" i="4"/>
  <c r="I159" i="4" s="1"/>
  <c r="H158" i="4"/>
  <c r="I158" i="4" s="1"/>
  <c r="H175" i="4"/>
  <c r="I175" i="4" s="1"/>
  <c r="H136" i="4"/>
  <c r="I136" i="4" s="1"/>
  <c r="H180" i="4"/>
  <c r="I180" i="4" s="1"/>
  <c r="H160" i="4"/>
  <c r="I160" i="4" s="1"/>
  <c r="H155" i="4"/>
  <c r="I155" i="4" s="1"/>
  <c r="H157" i="4"/>
  <c r="I157" i="4" s="1"/>
  <c r="H166" i="4"/>
  <c r="I166" i="4" s="1"/>
  <c r="H168" i="4"/>
  <c r="I168" i="4" s="1"/>
  <c r="H186" i="4"/>
  <c r="I186" i="4" s="1"/>
  <c r="H185" i="4"/>
  <c r="I185" i="4" s="1"/>
  <c r="H189" i="4"/>
  <c r="I189" i="4" s="1"/>
  <c r="H137" i="4"/>
  <c r="I137" i="4" s="1"/>
  <c r="H177" i="4"/>
  <c r="I177" i="4" s="1"/>
  <c r="H187" i="4"/>
  <c r="I187" i="4" s="1"/>
  <c r="H167" i="4"/>
  <c r="I167" i="4" s="1"/>
  <c r="H139" i="4"/>
  <c r="I139" i="4" s="1"/>
  <c r="H156" i="4"/>
  <c r="I156" i="4" s="1"/>
  <c r="H120" i="4"/>
  <c r="I120" i="4" s="1"/>
  <c r="H119" i="4"/>
  <c r="I119" i="4" s="1"/>
  <c r="H122" i="4"/>
  <c r="I122" i="4" s="1"/>
  <c r="H121" i="4"/>
  <c r="I121" i="4" s="1"/>
  <c r="H124" i="4"/>
  <c r="I124" i="4" s="1"/>
  <c r="H123" i="4"/>
  <c r="I123" i="4" s="1"/>
  <c r="H126" i="4"/>
  <c r="I126" i="4" s="1"/>
  <c r="H125" i="4"/>
  <c r="I125" i="4" s="1"/>
  <c r="H128" i="4"/>
  <c r="I128" i="4" s="1"/>
  <c r="H127" i="4"/>
  <c r="I127" i="4" s="1"/>
  <c r="H131" i="4"/>
  <c r="I131" i="4" s="1"/>
  <c r="H130" i="4"/>
  <c r="I130" i="4" s="1"/>
  <c r="H129" i="4"/>
  <c r="I129" i="4" s="1"/>
  <c r="H74" i="4"/>
  <c r="I74" i="4" s="1"/>
  <c r="H132" i="4"/>
  <c r="I132" i="4" s="1"/>
  <c r="H75" i="4"/>
  <c r="I75" i="4" s="1"/>
  <c r="H76" i="4"/>
  <c r="I76" i="4" s="1"/>
  <c r="H77" i="4"/>
  <c r="I77" i="4" s="1"/>
  <c r="H78" i="4"/>
  <c r="I78" i="4" s="1"/>
  <c r="H81" i="4"/>
  <c r="I81" i="4" s="1"/>
  <c r="H79" i="4"/>
  <c r="I79" i="4" s="1"/>
  <c r="H80" i="4"/>
  <c r="I80" i="4" s="1"/>
  <c r="H82" i="4"/>
  <c r="I82" i="4" s="1"/>
  <c r="H83" i="4"/>
  <c r="I83" i="4" s="1"/>
  <c r="H85" i="4"/>
  <c r="I85" i="4" s="1"/>
  <c r="H84" i="4"/>
  <c r="I84" i="4" s="1"/>
  <c r="H87" i="4"/>
  <c r="I87" i="4" s="1"/>
  <c r="H86" i="4"/>
  <c r="I86" i="4" s="1"/>
  <c r="H89" i="4"/>
  <c r="I89" i="4" s="1"/>
  <c r="H88" i="4"/>
  <c r="I88" i="4" s="1"/>
  <c r="H90" i="4"/>
  <c r="I90" i="4" s="1"/>
  <c r="H91" i="4"/>
  <c r="I91" i="4" s="1"/>
  <c r="H94" i="4"/>
  <c r="I94" i="4" s="1"/>
  <c r="H93" i="4"/>
  <c r="I93" i="4" s="1"/>
  <c r="H92" i="4"/>
  <c r="I92" i="4" s="1"/>
  <c r="H95" i="4"/>
  <c r="I95" i="4" s="1"/>
  <c r="H96" i="4"/>
  <c r="I96" i="4" s="1"/>
  <c r="H97" i="4"/>
  <c r="I97" i="4" s="1"/>
  <c r="H98" i="4"/>
  <c r="I98" i="4" s="1"/>
  <c r="H101" i="4"/>
  <c r="I101" i="4" s="1"/>
  <c r="H99" i="4"/>
  <c r="I99" i="4" s="1"/>
  <c r="H100" i="4"/>
  <c r="I100" i="4" s="1"/>
  <c r="H102" i="4"/>
  <c r="I102" i="4" s="1"/>
  <c r="H103" i="4"/>
  <c r="I103" i="4" s="1"/>
  <c r="H104" i="4"/>
  <c r="I104" i="4" s="1"/>
  <c r="H105" i="4"/>
  <c r="I105" i="4" s="1"/>
  <c r="H106" i="4"/>
  <c r="I106" i="4" s="1"/>
  <c r="H107" i="4"/>
  <c r="I107" i="4" s="1"/>
  <c r="H110" i="4"/>
  <c r="I110" i="4" s="1"/>
  <c r="H108" i="4"/>
  <c r="I108" i="4" s="1"/>
  <c r="H109" i="4"/>
  <c r="I109" i="4" s="1"/>
  <c r="H112" i="4"/>
  <c r="I112" i="4" s="1"/>
  <c r="H111" i="4"/>
  <c r="I111" i="4" s="1"/>
  <c r="H114" i="4"/>
  <c r="I114" i="4" s="1"/>
  <c r="H113" i="4"/>
  <c r="I113" i="4" s="1"/>
  <c r="H116" i="4"/>
  <c r="I116" i="4" s="1"/>
  <c r="H115" i="4"/>
  <c r="I115" i="4" s="1"/>
  <c r="H118" i="4"/>
  <c r="I118" i="4" s="1"/>
  <c r="H117" i="4"/>
  <c r="I117" i="4" s="1"/>
  <c r="H57" i="4"/>
  <c r="I57" i="4" s="1"/>
  <c r="H133" i="4"/>
  <c r="I133" i="4" s="1"/>
  <c r="H22" i="4"/>
  <c r="I22" i="4" s="1"/>
  <c r="H36" i="4"/>
  <c r="I36" i="4" s="1"/>
  <c r="H71" i="4"/>
  <c r="I71" i="4" s="1"/>
  <c r="H60" i="4"/>
  <c r="I60" i="4" s="1"/>
  <c r="H18" i="4"/>
  <c r="I18" i="4" s="1"/>
  <c r="H31" i="4"/>
  <c r="I31" i="4" s="1"/>
  <c r="H67" i="4"/>
  <c r="I67" i="4" s="1"/>
  <c r="H56" i="4"/>
  <c r="I56" i="4" s="1"/>
  <c r="H25" i="4"/>
  <c r="I25" i="4" s="1"/>
  <c r="H72" i="4"/>
  <c r="I72" i="4" s="1"/>
  <c r="H23" i="4"/>
  <c r="I23" i="4" s="1"/>
  <c r="H10" i="4"/>
  <c r="H41" i="4"/>
  <c r="I41" i="4" s="1"/>
  <c r="H51" i="4"/>
  <c r="I51" i="4" s="1"/>
  <c r="H73" i="4"/>
  <c r="I73" i="4" s="1"/>
  <c r="H17" i="4"/>
  <c r="I17" i="4" s="1"/>
  <c r="H134" i="4"/>
  <c r="I134" i="4" s="1"/>
  <c r="H30" i="4"/>
  <c r="I30" i="4" s="1"/>
  <c r="H44" i="4"/>
  <c r="I44" i="4" s="1"/>
  <c r="H32" i="4"/>
  <c r="I32" i="4" s="1"/>
  <c r="H45" i="4"/>
  <c r="I45" i="4" s="1"/>
  <c r="H12" i="4"/>
  <c r="I12" i="4" s="1"/>
  <c r="H70" i="4"/>
  <c r="I70" i="4" s="1"/>
  <c r="H28" i="4"/>
  <c r="I28" i="4" s="1"/>
  <c r="H24" i="4"/>
  <c r="I24" i="4" s="1"/>
  <c r="H58" i="4"/>
  <c r="I58" i="4" s="1"/>
  <c r="H69" i="4"/>
  <c r="I69" i="4" s="1"/>
  <c r="H47" i="4"/>
  <c r="I47" i="4" s="1"/>
  <c r="H53" i="4"/>
  <c r="I53" i="4" s="1"/>
  <c r="H59" i="4"/>
  <c r="I59" i="4" s="1"/>
  <c r="H66" i="4"/>
  <c r="I66" i="4" s="1"/>
  <c r="H46" i="4"/>
  <c r="I46" i="4" s="1"/>
  <c r="H52" i="4"/>
  <c r="I52" i="4" s="1"/>
  <c r="H33" i="4"/>
  <c r="I33" i="4" s="1"/>
  <c r="H15" i="4"/>
  <c r="I15" i="4" s="1"/>
  <c r="H49" i="4"/>
  <c r="I49" i="4" s="1"/>
  <c r="H48" i="4"/>
  <c r="I48" i="4" s="1"/>
  <c r="H40" i="4"/>
  <c r="I40" i="4" s="1"/>
  <c r="H19" i="4"/>
  <c r="I19" i="4" s="1"/>
  <c r="H68" i="4"/>
  <c r="I68" i="4" s="1"/>
  <c r="H29" i="4"/>
  <c r="I29" i="4" s="1"/>
  <c r="H14" i="4"/>
  <c r="I14" i="4" s="1"/>
  <c r="H38" i="4"/>
  <c r="I38" i="4" s="1"/>
  <c r="H61" i="4"/>
  <c r="I61" i="4" s="1"/>
  <c r="H34" i="4"/>
  <c r="I34" i="4" s="1"/>
  <c r="H42" i="4"/>
  <c r="I42" i="4" s="1"/>
  <c r="H35" i="4"/>
  <c r="I35" i="4" s="1"/>
  <c r="H11" i="4"/>
  <c r="I11" i="4" s="1"/>
  <c r="H54" i="4"/>
  <c r="I54" i="4" s="1"/>
  <c r="H64" i="4"/>
  <c r="I64" i="4" s="1"/>
  <c r="H21" i="4"/>
  <c r="I21" i="4" s="1"/>
  <c r="H50" i="4"/>
  <c r="I50" i="4" s="1"/>
  <c r="H63" i="4"/>
  <c r="I63" i="4" s="1"/>
  <c r="H26" i="4"/>
  <c r="I26" i="4" s="1"/>
  <c r="H16" i="4"/>
  <c r="I16" i="4" s="1"/>
  <c r="H20" i="4"/>
  <c r="I20" i="4" s="1"/>
  <c r="H39" i="4"/>
  <c r="I39" i="4" s="1"/>
  <c r="H43" i="4"/>
  <c r="I43" i="4" s="1"/>
  <c r="H27" i="4"/>
  <c r="I27" i="4" s="1"/>
  <c r="H55" i="4"/>
  <c r="I55" i="4" s="1"/>
  <c r="H13" i="4"/>
  <c r="I13" i="4" s="1"/>
  <c r="H65" i="4"/>
  <c r="I65" i="4" s="1"/>
  <c r="H37" i="4"/>
  <c r="I37" i="4" s="1"/>
  <c r="H310" i="4" l="1"/>
  <c r="O13" i="4" s="1"/>
  <c r="C310" i="4" l="1"/>
  <c r="F11" i="4" l="1"/>
  <c r="F10" i="4"/>
  <c r="F310" i="4" l="1"/>
  <c r="G310" i="4"/>
  <c r="I10" i="4" l="1"/>
  <c r="I310" i="4" s="1"/>
</calcChain>
</file>

<file path=xl/sharedStrings.xml><?xml version="1.0" encoding="utf-8"?>
<sst xmlns="http://schemas.openxmlformats.org/spreadsheetml/2006/main" count="139" uniqueCount="70">
  <si>
    <t>TOTAL</t>
  </si>
  <si>
    <t>Participation Agent</t>
  </si>
  <si>
    <t>TBI-NBI Annuel</t>
  </si>
  <si>
    <t>Heures Annuelles</t>
  </si>
  <si>
    <t>NB Heures Mensuelles</t>
  </si>
  <si>
    <t>TBI-NBI Annuel ETP</t>
  </si>
  <si>
    <t>Salaire moyen annuel</t>
  </si>
  <si>
    <t>Salaire moyen mensuel</t>
  </si>
  <si>
    <t>Participation employeur annuelle</t>
  </si>
  <si>
    <t>Equilavent Temps Plein ETP</t>
  </si>
  <si>
    <t>Nom 
Agent</t>
  </si>
  <si>
    <t>A</t>
  </si>
  <si>
    <t>B</t>
  </si>
  <si>
    <t>C</t>
  </si>
  <si>
    <t>A complèter par la collectivité</t>
  </si>
  <si>
    <t>Participation employeur mensuelle *</t>
  </si>
  <si>
    <t>TBI et NBI Mensuel</t>
  </si>
  <si>
    <r>
      <rPr>
        <b/>
        <sz val="18"/>
        <color rgb="FFFF0000"/>
        <rFont val="Arial"/>
        <family val="2"/>
      </rPr>
      <t>Calcul automatique</t>
    </r>
    <r>
      <rPr>
        <b/>
        <sz val="18"/>
        <rFont val="Arial"/>
        <family val="2"/>
      </rPr>
      <t xml:space="preserve"> 
</t>
    </r>
    <r>
      <rPr>
        <b/>
        <sz val="12"/>
        <rFont val="Arial"/>
        <family val="2"/>
      </rPr>
      <t>selon les éléments apportés dans les colonnes A; B; C</t>
    </r>
  </si>
  <si>
    <r>
      <t xml:space="preserve">Calcul automatique 
</t>
    </r>
    <r>
      <rPr>
        <b/>
        <sz val="10"/>
        <rFont val="Arial"/>
        <family val="2"/>
      </rPr>
      <t>selon les éléments apportés dans les colonnes blanches A; B; C</t>
    </r>
  </si>
  <si>
    <t>Participation employeur risque 1  *</t>
  </si>
  <si>
    <t>Participation employeur risque 1 *</t>
  </si>
  <si>
    <t>Cotisation 
risque 2 mensuelle</t>
  </si>
  <si>
    <t>Cotisation 
risque 1 mensuelle</t>
  </si>
  <si>
    <t>Cotisation 
risque 3 mensuelle</t>
  </si>
  <si>
    <t>Nom Agent</t>
  </si>
  <si>
    <t>1) PARTICIPATION PAR AGENT</t>
  </si>
  <si>
    <r>
      <rPr>
        <b/>
        <sz val="18"/>
        <color rgb="FFFF0000"/>
        <rFont val="Arial"/>
        <family val="2"/>
      </rPr>
      <t>Calcul automatique</t>
    </r>
    <r>
      <rPr>
        <b/>
        <sz val="18"/>
        <rFont val="Arial"/>
        <family val="2"/>
      </rPr>
      <t xml:space="preserve"> 
</t>
    </r>
    <r>
      <rPr>
        <b/>
        <sz val="10"/>
        <rFont val="Arial"/>
        <family val="2"/>
      </rPr>
      <t>selon les éléments apportés dans les colonnes A; B; C</t>
    </r>
  </si>
  <si>
    <t>2 ) PARTICIPATION EMPLOYEUR</t>
  </si>
  <si>
    <t>2) PARTICIPATION EMPLOYEUR</t>
  </si>
  <si>
    <t xml:space="preserve">Calcul automatique </t>
  </si>
  <si>
    <r>
      <rPr>
        <b/>
        <sz val="18"/>
        <color rgb="FFFF0000"/>
        <rFont val="Arial"/>
        <family val="2"/>
      </rPr>
      <t>Calcul automatique</t>
    </r>
    <r>
      <rPr>
        <b/>
        <sz val="18"/>
        <rFont val="Arial"/>
        <family val="2"/>
      </rPr>
      <t xml:space="preserve"> </t>
    </r>
  </si>
  <si>
    <t xml:space="preserve"> Le tableau de simulation de votre collectivité doit être joint à la délibération lors de l'envoi au CDG 54</t>
  </si>
  <si>
    <r>
      <rPr>
        <b/>
        <u/>
        <sz val="12"/>
        <rFont val="Arial"/>
        <family val="2"/>
      </rPr>
      <t>Aucune action à faire.</t>
    </r>
    <r>
      <rPr>
        <sz val="12"/>
        <rFont val="Arial"/>
        <family val="2"/>
      </rPr>
      <t xml:space="preserve"> Le tableau rouge ci-dessous se calcule automatiquement selon les éléments apportés dans les colonnes blanches A; B; C.</t>
    </r>
  </si>
  <si>
    <r>
      <rPr>
        <b/>
        <u/>
        <sz val="12"/>
        <rFont val="Arial"/>
        <family val="2"/>
      </rPr>
      <t>Aucune action à faire</t>
    </r>
    <r>
      <rPr>
        <sz val="12"/>
        <rFont val="Arial"/>
        <family val="2"/>
      </rPr>
      <t xml:space="preserve">. Le tableau rouge ci-dessous se calcule automatiquement selon les éléments apportés dans les colonnes blanches A; B; C.
</t>
    </r>
  </si>
  <si>
    <t>5) CAS PARTICULIER : QUEL MONTANT DE PARTICIPATION LORSQUE LA COLLECTIVITE A UN SEUL AGENT ?</t>
  </si>
  <si>
    <t>3) COMMENT INTERPRETER LES CHIFFRES DU SIMULATEUR DE COTISATION ?</t>
  </si>
  <si>
    <t xml:space="preserve">
4) QUEL EST LE MONTANT MENSUEL DE PARTICIPATION EN € PAR AGENT DE L'EMPLOYEUR ?
</t>
  </si>
  <si>
    <r>
      <t xml:space="preserve">4.2) Si l'employeur </t>
    </r>
    <r>
      <rPr>
        <u/>
        <sz val="12"/>
        <color theme="1"/>
        <rFont val="Arial"/>
        <family val="2"/>
      </rPr>
      <t>souhaite aller au delà de la participation employeur indiquée dans la case O12 et prendre en charge la totalité de la cotisation pour l'ensemble de ces agents</t>
    </r>
    <r>
      <rPr>
        <sz val="12"/>
        <color theme="1"/>
        <rFont val="Arial"/>
        <family val="2"/>
      </rPr>
      <t>, il devra indiquer dans la délibération le montant de cotisation la plus élevée (celle de l'agent qui a le traitement le plus élevé dans la colonne B).</t>
    </r>
  </si>
  <si>
    <r>
      <t xml:space="preserve">4.1) Si l'employeur </t>
    </r>
    <r>
      <rPr>
        <u/>
        <sz val="11"/>
        <color theme="1"/>
        <rFont val="Arial"/>
        <family val="2"/>
      </rPr>
      <t>décide de respecter le principe de la convention et financer au minimum le risque Incapacité temporaire de travail à hauteur du salaire moye</t>
    </r>
    <r>
      <rPr>
        <sz val="11"/>
        <color theme="1"/>
        <rFont val="Arial"/>
        <family val="2"/>
      </rPr>
      <t>n, il devra indiquer dans la délibération le montant inscrit dans la case O12.</t>
    </r>
  </si>
  <si>
    <t xml:space="preserve">Montant de la cotisation </t>
  </si>
  <si>
    <t xml:space="preserve"> TBI et NBI Mensuel de l'agent </t>
  </si>
  <si>
    <t xml:space="preserve">TBI et NBI Mensuel de l'agent </t>
  </si>
  <si>
    <t>Montant de la Cotisation</t>
  </si>
  <si>
    <t>Cacul automatique</t>
  </si>
  <si>
    <r>
      <rPr>
        <b/>
        <u/>
        <sz val="12"/>
        <rFont val="Arial"/>
        <family val="2"/>
      </rPr>
      <t>Ce que je dois compléter dans le tableau :</t>
    </r>
    <r>
      <rPr>
        <sz val="12"/>
        <rFont val="Arial"/>
        <family val="2"/>
      </rPr>
      <t xml:space="preserve">
Colonne A : J'indique le nom de mes agents (facultatif) ou laisser les chiffres.
Colonne B : Je renseigne le TBI et NBI Mensuel (reprendre les fiches de paie).
Colonne C :  Je renseigne le nombre d'heures mensuelles effectué par l'agent (reprendre la fiche de paie).
Le tableau vert se calcule automatiquement selon les éléments apportés dans les colonnes blanches A; B; C.
</t>
    </r>
    <r>
      <rPr>
        <i/>
        <u/>
        <sz val="12"/>
        <rFont val="Arial"/>
        <family val="2"/>
      </rPr>
      <t>Conseils</t>
    </r>
    <r>
      <rPr>
        <i/>
        <sz val="12"/>
        <rFont val="Arial"/>
        <family val="2"/>
      </rPr>
      <t xml:space="preserve"> : pour faciliter l'interprétation des données, entrez les traitements de manière croissante.</t>
    </r>
    <r>
      <rPr>
        <sz val="12"/>
        <rFont val="Arial"/>
        <family val="2"/>
      </rPr>
      <t xml:space="preserve">
</t>
    </r>
  </si>
  <si>
    <r>
      <rPr>
        <b/>
        <u/>
        <sz val="12"/>
        <rFont val="Arial"/>
        <family val="2"/>
      </rPr>
      <t>Ce que je dois compléter dans le tableau :</t>
    </r>
    <r>
      <rPr>
        <u/>
        <sz val="12"/>
        <rFont val="Arial"/>
        <family val="2"/>
      </rPr>
      <t xml:space="preserve">
</t>
    </r>
    <r>
      <rPr>
        <sz val="12"/>
        <rFont val="Arial"/>
        <family val="2"/>
      </rPr>
      <t xml:space="preserve">Colonne A : J'indique le nom de mes agents (facultatif) ou laisser les chiffres.
Colonne B : Je renseigne le TBI et NBI Mensuel (reprendre les fiches de paie).
Colonne C :  Je renseigne le nombre d'heures mensuelles effectué par l'agent (reprendre la fiche de paie).
Le tableau vert se calcule automatiquement selon les éléments apportés dans les colonnes blanches A; B; C.
</t>
    </r>
    <r>
      <rPr>
        <i/>
        <u/>
        <sz val="12"/>
        <rFont val="Arial"/>
        <family val="2"/>
      </rPr>
      <t xml:space="preserve">Conseils </t>
    </r>
    <r>
      <rPr>
        <i/>
        <sz val="12"/>
        <rFont val="Arial"/>
        <family val="2"/>
      </rPr>
      <t>: pour faciliter l'interprétation des données, entrez les traitements de manière croissante.</t>
    </r>
    <r>
      <rPr>
        <b/>
        <sz val="12"/>
        <rFont val="Arial"/>
        <family val="2"/>
      </rPr>
      <t xml:space="preserve">
</t>
    </r>
  </si>
  <si>
    <r>
      <rPr>
        <b/>
        <u/>
        <sz val="12"/>
        <rFont val="Arial"/>
        <family val="2"/>
      </rPr>
      <t>Ce que je dois compléter dans le tableau :</t>
    </r>
    <r>
      <rPr>
        <sz val="12"/>
        <rFont val="Arial"/>
        <family val="2"/>
      </rPr>
      <t xml:space="preserve">
Colonne A : J'indique le nom de mes agents (facultatif) ou laisser les chiffres.
Colonne B : Je renseigne le TBI et NBI Mensuel (reprendre les fiches de paie).
Colonne C :  Je renseigne le nombre d'heures mensuelles effectué par l'agent (reprendre la fiche de paie).
Le tableau vert se calcule automatiquement selon les éléments apportés dans les colonnes blanches A; B; C.
</t>
    </r>
    <r>
      <rPr>
        <i/>
        <u/>
        <sz val="12"/>
        <rFont val="Arial"/>
        <family val="2"/>
      </rPr>
      <t>Conseils</t>
    </r>
    <r>
      <rPr>
        <i/>
        <sz val="12"/>
        <rFont val="Arial"/>
        <family val="2"/>
      </rPr>
      <t xml:space="preserve"> : pour faciliter l'interprétation des données, entrez les traitements de manière croissante.</t>
    </r>
  </si>
  <si>
    <t>Montant des primes totales versées sur l'année *</t>
  </si>
  <si>
    <t>* Cette option est valable pour l'agent que si la collectivité a délibéré sur un maintien du régime indemnitaire en maladie ordinaire.</t>
  </si>
  <si>
    <t xml:space="preserve">NOM DE LA COLLECTIVITE : </t>
  </si>
  <si>
    <t>NOM DE LA COLLECTIVITE :</t>
  </si>
  <si>
    <t xml:space="preserve"> </t>
  </si>
  <si>
    <r>
      <t xml:space="preserve">Simulation cotisation </t>
    </r>
    <r>
      <rPr>
        <b/>
        <u/>
        <sz val="24"/>
        <color theme="1"/>
        <rFont val="Arial"/>
        <family val="2"/>
      </rPr>
      <t>EMPLOYEUR</t>
    </r>
    <r>
      <rPr>
        <b/>
        <sz val="24"/>
        <color theme="1"/>
        <rFont val="Arial"/>
        <family val="2"/>
      </rPr>
      <t xml:space="preserve">
GARANTIE 1: Incapacité temporaire de travail 1,15 %
</t>
    </r>
  </si>
  <si>
    <r>
      <t xml:space="preserve">Simulation cotisation </t>
    </r>
    <r>
      <rPr>
        <b/>
        <u/>
        <sz val="24"/>
        <color theme="1"/>
        <rFont val="Arial"/>
        <family val="2"/>
      </rPr>
      <t>EMPLOYEUR</t>
    </r>
    <r>
      <rPr>
        <b/>
        <sz val="24"/>
        <color theme="1"/>
        <rFont val="Arial"/>
        <family val="2"/>
      </rPr>
      <t xml:space="preserve">
GARANTIE 2 : Incapacité temporaire de travail (1,15%) et Invalidité (1%) : 2,15 %
</t>
    </r>
  </si>
  <si>
    <r>
      <t xml:space="preserve">Simulation cotisation </t>
    </r>
    <r>
      <rPr>
        <b/>
        <u/>
        <sz val="24"/>
        <color theme="1"/>
        <rFont val="Arial"/>
        <family val="2"/>
      </rPr>
      <t>EMPLOYEUR</t>
    </r>
    <r>
      <rPr>
        <b/>
        <sz val="24"/>
        <color theme="1"/>
        <rFont val="Arial"/>
        <family val="2"/>
      </rPr>
      <t xml:space="preserve">
GARNATIE 3: Incapacité temporaire de travail (1,15%) Invalidité (1%) Perte de retraite (0,43%) : 2,58 %
</t>
    </r>
  </si>
  <si>
    <t>CONTRAT GROUPE PREVOYANCE Maintien de salaire MNT (2019 - 2025)</t>
  </si>
  <si>
    <t>Garantie 2 : Invalidité 1 %</t>
  </si>
  <si>
    <t>Garantie 3 : Minoration retraite 0,43 %</t>
  </si>
  <si>
    <t xml:space="preserve">Option 1 : Capital décès et perte totale et irréversible d’autonomie 0,47 %
</t>
  </si>
  <si>
    <t xml:space="preserve">Option 2 : Perte du régime indemnitaire 0,58 %
</t>
  </si>
  <si>
    <t xml:space="preserve">CONTRAT GROUPE PREVOYANCE Maintien de salaire MNT (2019 - 2025)
 Simulation cotisation AGENT
OPTIONS possibles pour les agents qui souhaitent compléter INDIVIDUELLEMENT leur couverture.
Le financement de l’employeur est EXCLU et la cotisation sera prélévée directement sur le compte bancaire de l'agent par la MNT. 
</t>
  </si>
  <si>
    <r>
      <rPr>
        <b/>
        <sz val="11"/>
        <color rgb="FFFF0000"/>
        <rFont val="Arial"/>
        <family val="2"/>
      </rPr>
      <t>NE PAS UTILISER LE SIMULATEUR</t>
    </r>
    <r>
      <rPr>
        <sz val="11"/>
        <color theme="1"/>
        <rFont val="Arial"/>
        <family val="2"/>
      </rPr>
      <t xml:space="preserve">
En effet, le seul traitement à prendre en considération est celui de l'unique agent. Il faut donc pour déterminer la participation employeur, multiplier le TBI et NBI de l'agent par 1,15 %. Vous aurez ainsi le montant de la participation employeur.
Par exemple : Madame Dupont a un TBI et NBI de 1782 € mensuel. 
La participation de l'employeur sera de 1782 € x 1,15 % = 20,49 €.
</t>
    </r>
  </si>
  <si>
    <r>
      <rPr>
        <b/>
        <sz val="11"/>
        <color rgb="FFFF0000"/>
        <rFont val="Arial"/>
        <family val="2"/>
      </rPr>
      <t>NE PAS UTILISER LE SIMULATEUR</t>
    </r>
    <r>
      <rPr>
        <sz val="11"/>
        <color theme="1"/>
        <rFont val="Arial"/>
        <family val="2"/>
      </rPr>
      <t xml:space="preserve">
En effet, le seul traitement à prendre en considération est celui de l'unique agent. Il faut donc pour déterminer la participation employeur, multiplier le TBI et NBI de l'agent par 1,15 %. Vous aurez ainsi le montant de la participation employeur.
Par exemple : Madame Dupont a un TBI et NBI de 1782 € mensuel. 
La participation de l'employeur sera de 1782 € x 1,15 % = 20,49 €.
La cotisation sur le risque Invalidité sera de 1782 € x 1% = 17,82 €.
</t>
    </r>
  </si>
  <si>
    <r>
      <rPr>
        <b/>
        <sz val="11"/>
        <color rgb="FFFF0000"/>
        <rFont val="Arial"/>
        <family val="2"/>
      </rPr>
      <t>NE PAS UTILISER LE SIMULATEUR</t>
    </r>
    <r>
      <rPr>
        <sz val="11"/>
        <color theme="1"/>
        <rFont val="Arial"/>
        <family val="2"/>
      </rPr>
      <t xml:space="preserve">
En effet, le seul traitement à prendre en considération est celui de l'unique agent. Il faut donc pour déterminer la participation employeur, multiplier le TBI et NBI de l'agent par 1,15 %. Vous aurez ainsi le montant de la participation employeur.
Par exemple : Madame Dupont a un TBI et NBI de 1782 € mensuel. 
La participation de l'employeur sera de 1782 € x 1,15 % = 20,49 €.
La cotisation sur le risque Invalidité sera de 1782 € x 1 % = 17,82 €.
La cotisation sur le risque Perte de retraite sera de 1782 € x 0,43 % = 7,66 €.
</t>
    </r>
  </si>
  <si>
    <t>FORMULAIRE</t>
  </si>
  <si>
    <t>Numéro : F35-2-11</t>
  </si>
  <si>
    <t>Tableau de simulation adhésion</t>
  </si>
  <si>
    <r>
      <t xml:space="preserve">Le principe de la convention de participation est la suivante : 
</t>
    </r>
    <r>
      <rPr>
        <b/>
        <sz val="11"/>
        <color theme="1"/>
        <rFont val="Arial"/>
        <family val="2"/>
      </rPr>
      <t>L’employeur souscrit et finance au minimum le risque Incapacité temporaire de travail (1,15%) à hauteur du salaire moyen calculé dans sa collectivité (case O12).</t>
    </r>
    <r>
      <rPr>
        <sz val="11"/>
        <color theme="1"/>
        <rFont val="Arial"/>
        <family val="2"/>
      </rPr>
      <t xml:space="preserve">
* Pour tous les agents qui ont un "TBI et NBI mensuel" </t>
    </r>
    <r>
      <rPr>
        <u/>
        <sz val="11"/>
        <color theme="1"/>
        <rFont val="Arial"/>
        <family val="2"/>
      </rPr>
      <t>en dessous du salaire moyen mensuel</t>
    </r>
    <r>
      <rPr>
        <sz val="11"/>
        <color theme="1"/>
        <rFont val="Arial"/>
        <family val="2"/>
      </rPr>
      <t xml:space="preserve"> (case O11), l'employeur prend en charge la cotisation de l'agent. Le montant alors indiqué dans la colonne H "Participation employeur" est la cotisation payée par l'employeur. L'agent n'aura pas de reste à charge (colonne I "Participation agent" vide).
* Pour tous les agents qui ont un "TBI et NBI mensuel" </t>
    </r>
    <r>
      <rPr>
        <u/>
        <sz val="11"/>
        <color theme="1"/>
        <rFont val="Arial"/>
        <family val="2"/>
      </rPr>
      <t>au dessus du salaire moyen mensuel</t>
    </r>
    <r>
      <rPr>
        <sz val="11"/>
        <color theme="1"/>
        <rFont val="Arial"/>
        <family val="2"/>
      </rPr>
      <t xml:space="preserve"> (case O11), l'employeur prend en charge la cotisation à hauteur de la participation employeur mensuelle (case O12). Le montant alors indiqué dans la colonne H "Participation employeur" est la cotisation payée par l'employeur. L'agent aura donc le reste à charge indiqué dans la colonne "Participation agent".
</t>
    </r>
  </si>
  <si>
    <t>Indice de révision : 4</t>
  </si>
  <si>
    <t>Date d’application : 29/10/2024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</si>
</sst>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0.00\ &quot;€&quot;"/>
    <numFmt numFmtId="165" formatCode="_-* #,##0.00\ [$€-40C]_-;\-* #,##0.00\ [$€-40C]_-;_-* &quot;-&quot;??\ [$€-40C]_-;_-@_-"/>
  </numFmts>
  <fonts count="52" x14ac:knownFonts="1">
    <font>
      <sz val="11"/>
      <color theme="1"/>
      <name val="Tw Cen MT"/>
      <family val="2"/>
    </font>
    <font>
      <sz val="11"/>
      <color theme="1"/>
      <name val="Calibri"/>
      <family val="2"/>
      <scheme val="minor"/>
    </font>
    <font>
      <sz val="11"/>
      <color theme="1"/>
      <name val="Calibri"/>
      <family val="2"/>
      <scheme val="minor"/>
    </font>
    <font>
      <sz val="10"/>
      <color theme="1"/>
      <name val="Arial"/>
      <family val="2"/>
    </font>
    <font>
      <sz val="11"/>
      <color theme="1"/>
      <name val="Tw Cen MT"/>
      <family val="2"/>
    </font>
    <font>
      <b/>
      <sz val="10"/>
      <color theme="1"/>
      <name val="Arial"/>
      <family val="2"/>
    </font>
    <font>
      <b/>
      <sz val="14"/>
      <color theme="1"/>
      <name val="Arial"/>
      <family val="2"/>
    </font>
    <font>
      <sz val="10"/>
      <color theme="1"/>
      <name val="Tw Cen MT"/>
      <family val="2"/>
    </font>
    <font>
      <sz val="10"/>
      <color rgb="FFFF0000"/>
      <name val="Tw Cen MT"/>
      <family val="2"/>
    </font>
    <font>
      <b/>
      <sz val="10"/>
      <color rgb="FFFF0000"/>
      <name val="Arial"/>
      <family val="2"/>
    </font>
    <font>
      <b/>
      <sz val="11"/>
      <color theme="1"/>
      <name val="Tw Cen MT"/>
      <family val="2"/>
    </font>
    <font>
      <sz val="10"/>
      <name val="Arial"/>
      <family val="2"/>
    </font>
    <font>
      <sz val="10"/>
      <color theme="1"/>
      <name val="Arial"/>
      <family val="2"/>
    </font>
    <font>
      <b/>
      <sz val="11"/>
      <color theme="1"/>
      <name val="Arial"/>
      <family val="2"/>
    </font>
    <font>
      <b/>
      <sz val="12"/>
      <color theme="1"/>
      <name val="Arial"/>
      <family val="2"/>
    </font>
    <font>
      <sz val="14"/>
      <color theme="1"/>
      <name val="Arial"/>
      <family val="2"/>
    </font>
    <font>
      <b/>
      <sz val="16"/>
      <color theme="1"/>
      <name val="Arial"/>
      <family val="2"/>
    </font>
    <font>
      <b/>
      <sz val="20"/>
      <color theme="1"/>
      <name val="Arial"/>
      <family val="2"/>
    </font>
    <font>
      <b/>
      <sz val="12"/>
      <name val="Arial"/>
      <family val="2"/>
    </font>
    <font>
      <b/>
      <sz val="16"/>
      <color theme="0"/>
      <name val="Arial"/>
      <family val="2"/>
    </font>
    <font>
      <b/>
      <sz val="18"/>
      <name val="Arial"/>
      <family val="2"/>
    </font>
    <font>
      <sz val="12"/>
      <name val="Arial"/>
      <family val="2"/>
    </font>
    <font>
      <b/>
      <sz val="18"/>
      <color rgb="FFFF0000"/>
      <name val="Arial"/>
      <family val="2"/>
    </font>
    <font>
      <sz val="11"/>
      <color theme="0"/>
      <name val="Tw Cen MT"/>
      <family val="2"/>
    </font>
    <font>
      <i/>
      <sz val="14"/>
      <name val="Arial"/>
      <family val="2"/>
    </font>
    <font>
      <sz val="16"/>
      <color theme="1"/>
      <name val="Arial"/>
      <family val="2"/>
    </font>
    <font>
      <sz val="16"/>
      <name val="Arial"/>
      <family val="2"/>
    </font>
    <font>
      <sz val="14"/>
      <name val="Arial"/>
      <family val="2"/>
    </font>
    <font>
      <sz val="11"/>
      <color theme="1"/>
      <name val="Arial"/>
      <family val="2"/>
    </font>
    <font>
      <u/>
      <sz val="11"/>
      <color theme="1"/>
      <name val="Arial"/>
      <family val="2"/>
    </font>
    <font>
      <b/>
      <sz val="24"/>
      <color theme="1"/>
      <name val="Arial"/>
      <family val="2"/>
    </font>
    <font>
      <b/>
      <sz val="22"/>
      <color theme="1"/>
      <name val="Arial"/>
      <family val="2"/>
    </font>
    <font>
      <b/>
      <sz val="10"/>
      <name val="Arial"/>
      <family val="2"/>
    </font>
    <font>
      <b/>
      <u/>
      <sz val="24"/>
      <color theme="1"/>
      <name val="Arial"/>
      <family val="2"/>
    </font>
    <font>
      <b/>
      <i/>
      <sz val="12"/>
      <color rgb="FFFF0000"/>
      <name val="Arial"/>
      <family val="2"/>
    </font>
    <font>
      <u/>
      <sz val="12"/>
      <name val="Arial"/>
      <family val="2"/>
    </font>
    <font>
      <b/>
      <u/>
      <sz val="12"/>
      <name val="Arial"/>
      <family val="2"/>
    </font>
    <font>
      <b/>
      <i/>
      <sz val="14"/>
      <color rgb="FFFF0000"/>
      <name val="Arial"/>
      <family val="2"/>
    </font>
    <font>
      <b/>
      <sz val="13"/>
      <name val="Arial"/>
      <family val="2"/>
    </font>
    <font>
      <sz val="13"/>
      <color theme="1"/>
      <name val="Tw Cen MT"/>
      <family val="2"/>
    </font>
    <font>
      <sz val="13"/>
      <color theme="1"/>
      <name val="Arial"/>
      <family val="2"/>
    </font>
    <font>
      <i/>
      <sz val="12"/>
      <name val="Arial"/>
      <family val="2"/>
    </font>
    <font>
      <i/>
      <u/>
      <sz val="12"/>
      <name val="Arial"/>
      <family val="2"/>
    </font>
    <font>
      <sz val="12"/>
      <color theme="1"/>
      <name val="Arial"/>
      <family val="2"/>
    </font>
    <font>
      <u/>
      <sz val="12"/>
      <color theme="1"/>
      <name val="Arial"/>
      <family val="2"/>
    </font>
    <font>
      <b/>
      <sz val="11.5"/>
      <color theme="1"/>
      <name val="Arial"/>
      <family val="2"/>
    </font>
    <font>
      <b/>
      <sz val="11"/>
      <color rgb="FFFF0000"/>
      <name val="Arial"/>
      <family val="2"/>
    </font>
    <font>
      <b/>
      <sz val="18"/>
      <color theme="1"/>
      <name val="Arial"/>
      <family val="2"/>
    </font>
    <font>
      <b/>
      <sz val="17.5"/>
      <color theme="1"/>
      <name val="Arial"/>
      <family val="2"/>
    </font>
    <font>
      <b/>
      <sz val="14"/>
      <color rgb="FFFF0000"/>
      <name val="Arial"/>
      <family val="2"/>
    </font>
    <font>
      <sz val="11"/>
      <color rgb="FF000000"/>
      <name val="Calibri"/>
      <family val="2"/>
    </font>
    <font>
      <b/>
      <sz val="12"/>
      <color rgb="FF000000"/>
      <name val="Arial"/>
      <family val="2"/>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bgColor indexed="64"/>
      </patternFill>
    </fill>
    <fill>
      <patternFill patternType="solid">
        <fgColor theme="5"/>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CC"/>
        <bgColor rgb="FF000000"/>
      </patternFill>
    </fill>
  </fills>
  <borders count="40">
    <border>
      <left/>
      <right/>
      <top/>
      <bottom/>
      <diagonal/>
    </border>
    <border>
      <left style="thin">
        <color indexed="64"/>
      </left>
      <right/>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5">
    <xf numFmtId="0" fontId="0" fillId="0" borderId="0"/>
    <xf numFmtId="43" fontId="4" fillId="0" borderId="0" applyFont="0" applyFill="0" applyBorder="0" applyAlignment="0" applyProtection="0"/>
    <xf numFmtId="44" fontId="4" fillId="0" borderId="0" applyFont="0" applyFill="0" applyBorder="0" applyAlignment="0" applyProtection="0"/>
    <xf numFmtId="0" fontId="2" fillId="0" borderId="0"/>
    <xf numFmtId="0" fontId="1" fillId="0" borderId="0"/>
  </cellStyleXfs>
  <cellXfs count="198">
    <xf numFmtId="0" fontId="0" fillId="0" borderId="0" xfId="0"/>
    <xf numFmtId="0" fontId="0" fillId="0" borderId="0" xfId="0" applyAlignment="1" applyProtection="1">
      <alignment vertical="center"/>
      <protection locked="0"/>
    </xf>
    <xf numFmtId="0" fontId="9" fillId="0" borderId="0" xfId="0" applyFont="1" applyAlignment="1" applyProtection="1">
      <alignment horizontal="left" vertical="center"/>
      <protection locked="0"/>
    </xf>
    <xf numFmtId="164" fontId="8" fillId="0" borderId="0" xfId="0" applyNumberFormat="1" applyFont="1" applyAlignment="1" applyProtection="1">
      <alignment horizontal="center" vertical="center"/>
      <protection locked="0"/>
    </xf>
    <xf numFmtId="0" fontId="9" fillId="0" borderId="0" xfId="0" applyNumberFormat="1" applyFont="1" applyAlignment="1" applyProtection="1">
      <alignment horizontal="right" vertical="center"/>
      <protection locked="0"/>
    </xf>
    <xf numFmtId="164" fontId="7" fillId="0" borderId="0" xfId="0" applyNumberFormat="1" applyFont="1" applyAlignment="1" applyProtection="1">
      <alignment horizontal="center" vertical="center"/>
      <protection locked="0"/>
    </xf>
    <xf numFmtId="2" fontId="7" fillId="0" borderId="0" xfId="0" applyNumberFormat="1" applyFont="1" applyAlignment="1" applyProtection="1">
      <alignment horizontal="center" vertical="center"/>
      <protection locked="0"/>
    </xf>
    <xf numFmtId="0" fontId="5" fillId="0" borderId="0" xfId="0" applyFont="1" applyProtection="1">
      <protection locked="0"/>
    </xf>
    <xf numFmtId="0" fontId="7" fillId="0" borderId="0" xfId="0" applyFont="1" applyProtection="1">
      <protection locked="0"/>
    </xf>
    <xf numFmtId="164" fontId="0" fillId="0" borderId="0" xfId="0" applyNumberFormat="1" applyAlignment="1" applyProtection="1">
      <alignment horizontal="center" vertical="center"/>
      <protection locked="0"/>
    </xf>
    <xf numFmtId="43" fontId="0" fillId="0" borderId="0" xfId="1"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2" fontId="0" fillId="0" borderId="0" xfId="0" applyNumberFormat="1" applyAlignment="1" applyProtection="1">
      <alignment horizontal="center" vertical="center"/>
      <protection locked="0"/>
    </xf>
    <xf numFmtId="44" fontId="11" fillId="2" borderId="0" xfId="2" applyFont="1" applyFill="1" applyBorder="1" applyAlignment="1" applyProtection="1">
      <alignment horizontal="center" vertical="center" wrapText="1"/>
    </xf>
    <xf numFmtId="0" fontId="5" fillId="0" borderId="0" xfId="0" applyFont="1" applyAlignment="1" applyProtection="1">
      <alignment wrapText="1"/>
      <protection locked="0"/>
    </xf>
    <xf numFmtId="0" fontId="10" fillId="0" borderId="0" xfId="0" applyFont="1" applyAlignment="1" applyProtection="1">
      <alignment wrapText="1"/>
      <protection locked="0"/>
    </xf>
    <xf numFmtId="2" fontId="3" fillId="2" borderId="0" xfId="2" applyNumberFormat="1" applyFont="1" applyFill="1" applyBorder="1" applyAlignment="1" applyProtection="1">
      <alignment horizontal="center" vertical="center" wrapText="1"/>
    </xf>
    <xf numFmtId="0" fontId="0" fillId="0" borderId="0" xfId="0" applyAlignment="1" applyProtection="1">
      <alignment horizontal="center" vertical="center" wrapText="1"/>
      <protection locked="0"/>
    </xf>
    <xf numFmtId="0" fontId="16" fillId="2" borderId="0" xfId="0" applyFont="1" applyFill="1" applyBorder="1" applyAlignment="1" applyProtection="1">
      <alignment horizontal="left" vertical="center" wrapText="1"/>
      <protection locked="0"/>
    </xf>
    <xf numFmtId="0" fontId="0" fillId="0" borderId="0" xfId="0" applyBorder="1" applyAlignment="1" applyProtection="1">
      <alignment vertical="center"/>
      <protection locked="0"/>
    </xf>
    <xf numFmtId="0" fontId="13" fillId="4" borderId="0" xfId="0" applyFont="1" applyFill="1" applyBorder="1" applyAlignment="1" applyProtection="1">
      <alignment horizontal="center" vertical="center"/>
    </xf>
    <xf numFmtId="164" fontId="13" fillId="4" borderId="0" xfId="0" applyNumberFormat="1" applyFont="1" applyFill="1" applyBorder="1" applyAlignment="1" applyProtection="1">
      <alignment horizontal="center" vertical="center"/>
    </xf>
    <xf numFmtId="4" fontId="13" fillId="4" borderId="0" xfId="0" applyNumberFormat="1" applyFont="1" applyFill="1" applyBorder="1" applyAlignment="1" applyProtection="1">
      <alignment horizontal="center" vertical="center"/>
    </xf>
    <xf numFmtId="44" fontId="13" fillId="4" borderId="0" xfId="2" applyFont="1" applyFill="1" applyBorder="1" applyAlignment="1" applyProtection="1">
      <alignment horizontal="center" vertical="center"/>
    </xf>
    <xf numFmtId="44" fontId="13" fillId="4" borderId="0" xfId="2" applyFont="1" applyFill="1" applyBorder="1" applyAlignment="1" applyProtection="1">
      <alignment horizontal="center" vertical="center" wrapText="1"/>
    </xf>
    <xf numFmtId="0" fontId="0" fillId="2" borderId="0" xfId="0" applyFill="1" applyBorder="1" applyAlignment="1" applyProtection="1">
      <alignment vertical="center"/>
      <protection locked="0"/>
    </xf>
    <xf numFmtId="164" fontId="11" fillId="6" borderId="5" xfId="0" applyNumberFormat="1" applyFont="1" applyFill="1" applyBorder="1" applyAlignment="1" applyProtection="1">
      <alignment horizontal="center" vertical="center"/>
    </xf>
    <xf numFmtId="43" fontId="11" fillId="6" borderId="5" xfId="1" applyFont="1" applyFill="1" applyBorder="1" applyAlignment="1" applyProtection="1">
      <alignment horizontal="center" vertical="center"/>
    </xf>
    <xf numFmtId="44" fontId="11" fillId="6" borderId="5" xfId="2" applyFont="1" applyFill="1" applyBorder="1" applyAlignment="1" applyProtection="1">
      <alignment vertical="center"/>
    </xf>
    <xf numFmtId="44" fontId="12" fillId="6" borderId="5" xfId="2" applyFont="1" applyFill="1" applyBorder="1" applyAlignment="1" applyProtection="1">
      <alignment horizontal="center" vertical="center" wrapText="1"/>
    </xf>
    <xf numFmtId="164" fontId="3" fillId="6" borderId="5" xfId="0" applyNumberFormat="1" applyFont="1" applyFill="1" applyBorder="1" applyAlignment="1" applyProtection="1">
      <alignment horizontal="center" vertical="center"/>
    </xf>
    <xf numFmtId="43" fontId="3" fillId="6" borderId="5" xfId="1" applyNumberFormat="1" applyFont="1" applyFill="1" applyBorder="1" applyAlignment="1" applyProtection="1">
      <alignment horizontal="center" vertical="center"/>
    </xf>
    <xf numFmtId="43" fontId="3" fillId="6" borderId="5" xfId="2" applyNumberFormat="1" applyFont="1" applyFill="1" applyBorder="1" applyAlignment="1" applyProtection="1">
      <alignment horizontal="center" vertical="center"/>
    </xf>
    <xf numFmtId="0" fontId="11" fillId="2" borderId="5" xfId="0" applyFont="1" applyFill="1" applyBorder="1" applyAlignment="1" applyProtection="1">
      <alignment horizontal="center" vertical="center"/>
      <protection locked="0"/>
    </xf>
    <xf numFmtId="164" fontId="11" fillId="2" borderId="5" xfId="0" applyNumberFormat="1" applyFont="1" applyFill="1" applyBorder="1" applyAlignment="1" applyProtection="1">
      <alignment horizontal="center" vertical="center"/>
      <protection locked="0"/>
    </xf>
    <xf numFmtId="2" fontId="11" fillId="2" borderId="5" xfId="0" applyNumberFormat="1" applyFont="1" applyFill="1" applyBorder="1" applyAlignment="1" applyProtection="1">
      <alignment horizontal="center" vertical="center"/>
      <protection locked="0"/>
    </xf>
    <xf numFmtId="164" fontId="3" fillId="2" borderId="5" xfId="0" applyNumberFormat="1" applyFont="1" applyFill="1" applyBorder="1" applyAlignment="1" applyProtection="1">
      <alignment horizontal="center" vertical="center"/>
      <protection locked="0"/>
    </xf>
    <xf numFmtId="2" fontId="3" fillId="2" borderId="5" xfId="0" applyNumberFormat="1" applyFont="1" applyFill="1" applyBorder="1" applyAlignment="1" applyProtection="1">
      <alignment horizontal="center" vertical="center"/>
      <protection locked="0"/>
    </xf>
    <xf numFmtId="164" fontId="14" fillId="7" borderId="5" xfId="0" applyNumberFormat="1" applyFont="1" applyFill="1" applyBorder="1" applyAlignment="1" applyProtection="1">
      <alignment horizontal="center" vertical="center" wrapText="1"/>
    </xf>
    <xf numFmtId="43" fontId="14" fillId="7" borderId="5" xfId="1" applyFont="1" applyFill="1" applyBorder="1" applyAlignment="1" applyProtection="1">
      <alignment horizontal="center" vertical="center" wrapText="1"/>
    </xf>
    <xf numFmtId="0" fontId="14" fillId="7" borderId="5" xfId="0" applyFont="1" applyFill="1" applyBorder="1" applyAlignment="1" applyProtection="1">
      <alignment horizontal="center" vertical="center" wrapText="1"/>
    </xf>
    <xf numFmtId="0" fontId="19" fillId="2" borderId="0" xfId="0" applyFont="1" applyFill="1" applyBorder="1" applyAlignment="1" applyProtection="1">
      <alignment horizontal="left" vertical="center" wrapText="1"/>
      <protection locked="0"/>
    </xf>
    <xf numFmtId="0" fontId="23" fillId="2" borderId="0" xfId="0" applyFont="1" applyFill="1" applyAlignment="1" applyProtection="1">
      <alignment vertical="center"/>
      <protection locked="0"/>
    </xf>
    <xf numFmtId="0" fontId="18" fillId="2" borderId="0" xfId="0" applyFont="1" applyFill="1" applyBorder="1" applyAlignment="1" applyProtection="1">
      <alignment horizontal="left" vertical="top" wrapText="1"/>
      <protection locked="0"/>
    </xf>
    <xf numFmtId="0" fontId="20" fillId="2" borderId="0"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xf>
    <xf numFmtId="44" fontId="13" fillId="2" borderId="0" xfId="2" applyFont="1" applyFill="1" applyBorder="1" applyAlignment="1" applyProtection="1">
      <alignment horizontal="center" vertical="center" wrapText="1"/>
    </xf>
    <xf numFmtId="0" fontId="0" fillId="2" borderId="0" xfId="0"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4" fillId="8" borderId="5" xfId="0" applyFont="1" applyFill="1" applyBorder="1" applyAlignment="1" applyProtection="1">
      <alignment horizontal="center" vertical="center" wrapText="1"/>
      <protection locked="0"/>
    </xf>
    <xf numFmtId="0" fontId="21" fillId="8" borderId="5" xfId="0" applyFont="1" applyFill="1" applyBorder="1" applyAlignment="1" applyProtection="1">
      <alignment horizontal="center" vertical="center" wrapText="1"/>
    </xf>
    <xf numFmtId="164" fontId="18" fillId="8" borderId="5" xfId="0" applyNumberFormat="1" applyFont="1" applyFill="1" applyBorder="1" applyAlignment="1" applyProtection="1">
      <alignment horizontal="center" vertical="center" wrapText="1"/>
    </xf>
    <xf numFmtId="2" fontId="18" fillId="8" borderId="5" xfId="0" applyNumberFormat="1" applyFont="1" applyFill="1" applyBorder="1" applyAlignment="1" applyProtection="1">
      <alignment horizontal="center" vertical="center" wrapText="1"/>
    </xf>
    <xf numFmtId="4" fontId="15" fillId="3" borderId="21" xfId="0" applyNumberFormat="1" applyFont="1" applyFill="1" applyBorder="1" applyAlignment="1" applyProtection="1">
      <alignment horizontal="right" vertical="center"/>
    </xf>
    <xf numFmtId="164" fontId="15" fillId="3" borderId="3" xfId="0" applyNumberFormat="1" applyFont="1" applyFill="1" applyBorder="1" applyAlignment="1" applyProtection="1">
      <alignment horizontal="right" vertical="center"/>
    </xf>
    <xf numFmtId="164" fontId="6" fillId="3" borderId="8" xfId="0" applyNumberFormat="1" applyFont="1" applyFill="1" applyBorder="1" applyAlignment="1" applyProtection="1">
      <alignment horizontal="right" vertical="center"/>
    </xf>
    <xf numFmtId="44" fontId="27" fillId="3" borderId="9" xfId="0" applyNumberFormat="1" applyFont="1" applyFill="1" applyBorder="1" applyAlignment="1" applyProtection="1">
      <alignment horizontal="right" vertical="center"/>
    </xf>
    <xf numFmtId="164" fontId="11" fillId="6" borderId="5" xfId="2" applyNumberFormat="1" applyFont="1" applyFill="1" applyBorder="1" applyAlignment="1" applyProtection="1">
      <alignment horizontal="center" vertical="center"/>
    </xf>
    <xf numFmtId="164" fontId="12" fillId="6" borderId="5" xfId="2" applyNumberFormat="1" applyFont="1" applyFill="1" applyBorder="1" applyAlignment="1" applyProtection="1">
      <alignment horizontal="center" vertical="center"/>
    </xf>
    <xf numFmtId="164" fontId="3" fillId="6" borderId="5" xfId="2" applyNumberFormat="1" applyFont="1" applyFill="1" applyBorder="1" applyAlignment="1" applyProtection="1">
      <alignment horizontal="center" vertical="center"/>
    </xf>
    <xf numFmtId="0" fontId="16" fillId="11" borderId="0" xfId="0" applyFont="1" applyFill="1" applyBorder="1" applyAlignment="1" applyProtection="1">
      <alignment horizontal="left" vertical="center" wrapText="1"/>
      <protection locked="0"/>
    </xf>
    <xf numFmtId="0" fontId="0" fillId="11" borderId="0" xfId="0" applyFill="1" applyAlignment="1" applyProtection="1">
      <alignment vertical="center"/>
      <protection locked="0"/>
    </xf>
    <xf numFmtId="164" fontId="3" fillId="6" borderId="5" xfId="2" applyNumberFormat="1" applyFont="1" applyFill="1" applyBorder="1" applyAlignment="1" applyProtection="1">
      <alignment horizontal="center" vertical="center" wrapText="1"/>
    </xf>
    <xf numFmtId="164" fontId="11" fillId="6" borderId="5" xfId="2" applyNumberFormat="1" applyFont="1" applyFill="1" applyBorder="1" applyAlignment="1" applyProtection="1">
      <alignment horizontal="center" vertical="center" wrapText="1"/>
    </xf>
    <xf numFmtId="2" fontId="13" fillId="4" borderId="0" xfId="0" applyNumberFormat="1" applyFont="1" applyFill="1" applyBorder="1" applyAlignment="1" applyProtection="1">
      <alignment horizontal="center" vertical="center"/>
    </xf>
    <xf numFmtId="164" fontId="12" fillId="2" borderId="5" xfId="0" applyNumberFormat="1" applyFont="1" applyFill="1" applyBorder="1" applyAlignment="1" applyProtection="1">
      <alignment horizontal="center" vertical="center"/>
      <protection locked="0"/>
    </xf>
    <xf numFmtId="2" fontId="12" fillId="2" borderId="5" xfId="0" applyNumberFormat="1" applyFont="1" applyFill="1" applyBorder="1" applyAlignment="1" applyProtection="1">
      <alignment horizontal="center" vertical="center"/>
      <protection locked="0"/>
    </xf>
    <xf numFmtId="164" fontId="12" fillId="6" borderId="5" xfId="0" applyNumberFormat="1" applyFont="1" applyFill="1" applyBorder="1" applyAlignment="1" applyProtection="1">
      <alignment horizontal="center" vertical="center"/>
    </xf>
    <xf numFmtId="43" fontId="12" fillId="6" borderId="5" xfId="1" applyNumberFormat="1" applyFont="1" applyFill="1" applyBorder="1" applyAlignment="1" applyProtection="1">
      <alignment horizontal="center" vertical="center"/>
    </xf>
    <xf numFmtId="43" fontId="12" fillId="6" borderId="5" xfId="2" applyNumberFormat="1" applyFont="1" applyFill="1" applyBorder="1" applyAlignment="1" applyProtection="1">
      <alignment horizontal="center" vertical="center"/>
    </xf>
    <xf numFmtId="44" fontId="12" fillId="6" borderId="5" xfId="2" applyNumberFormat="1" applyFont="1" applyFill="1" applyBorder="1" applyAlignment="1" applyProtection="1">
      <alignment horizontal="center" vertical="center" wrapText="1"/>
    </xf>
    <xf numFmtId="164" fontId="12" fillId="6" borderId="5" xfId="2" applyNumberFormat="1" applyFont="1" applyFill="1" applyBorder="1" applyAlignment="1" applyProtection="1">
      <alignment horizontal="center" vertical="center" wrapText="1"/>
    </xf>
    <xf numFmtId="0" fontId="31" fillId="2" borderId="23" xfId="0" applyFont="1" applyFill="1" applyBorder="1" applyAlignment="1" applyProtection="1">
      <alignment vertical="center" wrapText="1"/>
      <protection locked="0"/>
    </xf>
    <xf numFmtId="0" fontId="0" fillId="0" borderId="23" xfId="0" applyBorder="1" applyAlignment="1" applyProtection="1">
      <alignment vertical="center"/>
      <protection locked="0"/>
    </xf>
    <xf numFmtId="0" fontId="0" fillId="0" borderId="23" xfId="0" applyBorder="1"/>
    <xf numFmtId="0" fontId="0" fillId="2" borderId="23" xfId="0" applyFill="1" applyBorder="1"/>
    <xf numFmtId="0" fontId="16" fillId="2" borderId="23" xfId="0" applyFont="1" applyFill="1" applyBorder="1" applyAlignment="1" applyProtection="1">
      <alignment vertical="center"/>
      <protection locked="0"/>
    </xf>
    <xf numFmtId="0" fontId="16" fillId="2" borderId="23" xfId="0" applyFont="1" applyFill="1" applyBorder="1" applyAlignment="1" applyProtection="1">
      <alignment vertical="top"/>
      <protection locked="0"/>
    </xf>
    <xf numFmtId="0" fontId="0" fillId="0" borderId="25" xfId="0" applyBorder="1"/>
    <xf numFmtId="0" fontId="38" fillId="2" borderId="5" xfId="0" applyFont="1" applyFill="1" applyBorder="1" applyAlignment="1">
      <alignment horizontal="center" vertical="center" wrapText="1"/>
    </xf>
    <xf numFmtId="0" fontId="39" fillId="0" borderId="26" xfId="0" applyFont="1" applyBorder="1"/>
    <xf numFmtId="0" fontId="40" fillId="0" borderId="5" xfId="0" applyFont="1" applyBorder="1" applyAlignment="1">
      <alignment horizontal="center"/>
    </xf>
    <xf numFmtId="0" fontId="16" fillId="2" borderId="24" xfId="0" applyFont="1" applyFill="1" applyBorder="1" applyAlignment="1" applyProtection="1">
      <alignment vertical="center"/>
      <protection locked="0"/>
    </xf>
    <xf numFmtId="0" fontId="16" fillId="2" borderId="24" xfId="0" applyFont="1" applyFill="1" applyBorder="1" applyAlignment="1" applyProtection="1">
      <alignment vertical="top" wrapText="1"/>
      <protection locked="0"/>
    </xf>
    <xf numFmtId="0" fontId="24" fillId="8" borderId="5" xfId="0" applyFont="1" applyFill="1" applyBorder="1" applyAlignment="1" applyProtection="1">
      <alignment horizontal="center" vertical="center" wrapText="1"/>
      <protection locked="0"/>
    </xf>
    <xf numFmtId="0" fontId="15" fillId="0" borderId="0" xfId="0" applyFont="1" applyAlignment="1" applyProtection="1">
      <alignment vertical="top" wrapText="1"/>
      <protection locked="0"/>
    </xf>
    <xf numFmtId="0" fontId="16" fillId="2" borderId="0" xfId="0" applyFont="1" applyFill="1" applyAlignment="1" applyProtection="1">
      <alignment vertical="center"/>
      <protection locked="0"/>
    </xf>
    <xf numFmtId="0" fontId="28" fillId="2" borderId="0" xfId="0" applyFont="1" applyFill="1" applyAlignment="1" applyProtection="1">
      <alignment vertical="center" wrapText="1"/>
      <protection locked="0"/>
    </xf>
    <xf numFmtId="0" fontId="28" fillId="2" borderId="0" xfId="0" applyFont="1" applyFill="1" applyAlignment="1" applyProtection="1">
      <alignment vertical="top" wrapText="1"/>
      <protection locked="0"/>
    </xf>
    <xf numFmtId="0" fontId="16" fillId="2" borderId="0" xfId="0" applyFont="1" applyFill="1" applyAlignment="1" applyProtection="1">
      <alignment vertical="center" wrapText="1"/>
      <protection locked="0"/>
    </xf>
    <xf numFmtId="0" fontId="0" fillId="2" borderId="0" xfId="0" applyFill="1" applyAlignment="1" applyProtection="1">
      <alignment vertical="center"/>
      <protection locked="0"/>
    </xf>
    <xf numFmtId="0" fontId="34" fillId="2" borderId="0" xfId="0" applyFont="1" applyFill="1" applyAlignment="1" applyProtection="1">
      <alignment vertical="center"/>
      <protection locked="0"/>
    </xf>
    <xf numFmtId="0" fontId="15" fillId="2" borderId="0" xfId="0" applyFont="1" applyFill="1" applyAlignment="1" applyProtection="1">
      <alignment vertical="top" wrapText="1"/>
      <protection locked="0"/>
    </xf>
    <xf numFmtId="0" fontId="28" fillId="2" borderId="0" xfId="0" applyFont="1" applyFill="1" applyAlignment="1" applyProtection="1">
      <alignment vertical="center"/>
      <protection locked="0"/>
    </xf>
    <xf numFmtId="0" fontId="45" fillId="2" borderId="0" xfId="0" applyFont="1" applyFill="1" applyAlignment="1" applyProtection="1">
      <alignment vertical="center" wrapText="1"/>
      <protection locked="0"/>
    </xf>
    <xf numFmtId="0" fontId="21" fillId="8" borderId="5" xfId="0" applyFont="1" applyFill="1" applyBorder="1" applyAlignment="1" applyProtection="1">
      <alignment horizontal="center" vertical="center" wrapText="1"/>
      <protection locked="0"/>
    </xf>
    <xf numFmtId="164" fontId="18" fillId="8" borderId="5" xfId="0" applyNumberFormat="1" applyFont="1" applyFill="1" applyBorder="1" applyAlignment="1" applyProtection="1">
      <alignment horizontal="center" vertical="center" wrapText="1"/>
      <protection locked="0"/>
    </xf>
    <xf numFmtId="2" fontId="18" fillId="8" borderId="5" xfId="0" applyNumberFormat="1" applyFont="1" applyFill="1" applyBorder="1" applyAlignment="1" applyProtection="1">
      <alignment horizontal="center" vertical="center" wrapText="1"/>
      <protection locked="0"/>
    </xf>
    <xf numFmtId="164" fontId="38" fillId="8" borderId="5" xfId="0" applyNumberFormat="1" applyFont="1" applyFill="1" applyBorder="1" applyAlignment="1">
      <alignment horizontal="center" vertical="center" wrapText="1"/>
    </xf>
    <xf numFmtId="164" fontId="40" fillId="8" borderId="5" xfId="0" applyNumberFormat="1" applyFont="1" applyFill="1" applyBorder="1" applyAlignment="1">
      <alignment horizontal="center"/>
    </xf>
    <xf numFmtId="165" fontId="40" fillId="8" borderId="5" xfId="0" applyNumberFormat="1" applyFont="1" applyFill="1" applyBorder="1" applyAlignment="1">
      <alignment horizontal="center"/>
    </xf>
    <xf numFmtId="0" fontId="17" fillId="2" borderId="28" xfId="0" applyFont="1" applyFill="1" applyBorder="1" applyAlignment="1" applyProtection="1">
      <alignment vertical="center" wrapText="1"/>
      <protection locked="0"/>
    </xf>
    <xf numFmtId="0" fontId="17" fillId="2" borderId="29" xfId="0" applyFont="1" applyFill="1" applyBorder="1" applyAlignment="1" applyProtection="1">
      <alignment vertical="center" wrapText="1"/>
      <protection locked="0"/>
    </xf>
    <xf numFmtId="0" fontId="17" fillId="2" borderId="22" xfId="0" applyFont="1" applyFill="1" applyBorder="1" applyAlignment="1" applyProtection="1">
      <alignment vertical="center" wrapText="1"/>
      <protection locked="0"/>
    </xf>
    <xf numFmtId="0" fontId="17" fillId="2" borderId="30" xfId="0" applyFont="1" applyFill="1" applyBorder="1" applyAlignment="1" applyProtection="1">
      <alignment vertical="center" wrapText="1"/>
      <protection locked="0"/>
    </xf>
    <xf numFmtId="0" fontId="16" fillId="2" borderId="28" xfId="0" applyFont="1" applyFill="1" applyBorder="1" applyAlignment="1" applyProtection="1">
      <alignment vertical="center"/>
      <protection locked="0"/>
    </xf>
    <xf numFmtId="0" fontId="16" fillId="2" borderId="28" xfId="0" applyFont="1" applyFill="1" applyBorder="1" applyAlignment="1" applyProtection="1">
      <alignment vertical="top" wrapText="1"/>
      <protection locked="0"/>
    </xf>
    <xf numFmtId="0" fontId="16" fillId="2" borderId="26" xfId="0" applyFont="1" applyFill="1" applyBorder="1" applyAlignment="1" applyProtection="1">
      <alignment vertical="top" wrapText="1"/>
      <protection locked="0"/>
    </xf>
    <xf numFmtId="0" fontId="0" fillId="2" borderId="23" xfId="0" applyFill="1" applyBorder="1" applyAlignment="1" applyProtection="1">
      <alignment vertical="center"/>
      <protection locked="0"/>
    </xf>
    <xf numFmtId="0" fontId="16" fillId="2" borderId="29" xfId="0" applyFont="1" applyFill="1" applyBorder="1" applyAlignment="1" applyProtection="1">
      <alignment vertical="center"/>
      <protection locked="0"/>
    </xf>
    <xf numFmtId="0" fontId="16" fillId="2" borderId="29" xfId="0" applyFont="1" applyFill="1" applyBorder="1" applyAlignment="1" applyProtection="1">
      <alignment vertical="top" wrapText="1"/>
      <protection locked="0"/>
    </xf>
    <xf numFmtId="0" fontId="16" fillId="2" borderId="28" xfId="0" applyFont="1" applyFill="1" applyBorder="1" applyAlignment="1" applyProtection="1">
      <alignment horizontal="center" vertical="center"/>
      <protection locked="0"/>
    </xf>
    <xf numFmtId="0" fontId="16" fillId="2" borderId="28" xfId="0" applyFont="1" applyFill="1" applyBorder="1" applyAlignment="1" applyProtection="1">
      <alignment horizontal="center" vertical="top" wrapText="1"/>
      <protection locked="0"/>
    </xf>
    <xf numFmtId="0" fontId="47" fillId="2" borderId="28" xfId="0" applyFont="1" applyFill="1" applyBorder="1" applyAlignment="1" applyProtection="1">
      <alignment horizontal="center" vertical="center"/>
      <protection locked="0"/>
    </xf>
    <xf numFmtId="0" fontId="47" fillId="2" borderId="0" xfId="0" applyFont="1" applyFill="1" applyBorder="1" applyAlignment="1" applyProtection="1">
      <alignment horizontal="center" vertical="center"/>
      <protection locked="0"/>
    </xf>
    <xf numFmtId="0" fontId="49" fillId="10" borderId="5" xfId="0" applyFont="1" applyFill="1" applyBorder="1" applyAlignment="1" applyProtection="1">
      <alignment horizontal="center" vertical="center"/>
      <protection locked="0"/>
    </xf>
    <xf numFmtId="164" fontId="38" fillId="10" borderId="5" xfId="0" applyNumberFormat="1" applyFont="1" applyFill="1" applyBorder="1" applyAlignment="1">
      <alignment horizontal="center" vertical="center" wrapText="1"/>
    </xf>
    <xf numFmtId="164" fontId="40" fillId="10" borderId="5" xfId="0" applyNumberFormat="1" applyFont="1" applyFill="1" applyBorder="1" applyAlignment="1" applyProtection="1">
      <alignment horizontal="center"/>
    </xf>
    <xf numFmtId="164" fontId="40" fillId="10" borderId="5" xfId="0" applyNumberFormat="1" applyFont="1" applyFill="1" applyBorder="1" applyAlignment="1">
      <alignment horizontal="center"/>
    </xf>
    <xf numFmtId="0" fontId="48" fillId="2" borderId="28" xfId="0" applyFont="1" applyFill="1" applyBorder="1" applyAlignment="1" applyProtection="1">
      <alignment horizontal="center" vertical="top" wrapText="1"/>
      <protection locked="0"/>
    </xf>
    <xf numFmtId="0" fontId="48" fillId="2" borderId="0" xfId="0" applyFont="1" applyFill="1" applyBorder="1" applyAlignment="1" applyProtection="1">
      <alignment horizontal="center" vertical="top" wrapText="1"/>
      <protection locked="0"/>
    </xf>
    <xf numFmtId="0" fontId="0" fillId="2" borderId="24" xfId="0" applyFill="1" applyBorder="1"/>
    <xf numFmtId="0" fontId="0" fillId="2" borderId="26" xfId="0" applyFill="1" applyBorder="1"/>
    <xf numFmtId="0" fontId="49" fillId="10" borderId="5" xfId="0" applyFont="1" applyFill="1" applyBorder="1" applyAlignment="1" applyProtection="1">
      <alignment horizontal="center" vertical="center"/>
    </xf>
    <xf numFmtId="164" fontId="38" fillId="10" borderId="5" xfId="0" applyNumberFormat="1" applyFont="1" applyFill="1" applyBorder="1" applyAlignment="1" applyProtection="1">
      <alignment horizontal="center" vertical="center" wrapText="1"/>
    </xf>
    <xf numFmtId="0" fontId="28" fillId="0" borderId="23" xfId="0" applyFont="1" applyBorder="1"/>
    <xf numFmtId="0" fontId="28" fillId="2" borderId="23" xfId="0" applyFont="1" applyFill="1" applyBorder="1"/>
    <xf numFmtId="44" fontId="0" fillId="4" borderId="0" xfId="2" applyFont="1" applyFill="1" applyBorder="1" applyAlignment="1" applyProtection="1">
      <alignment horizontal="center" vertical="center" wrapText="1"/>
    </xf>
    <xf numFmtId="164" fontId="19" fillId="5" borderId="12" xfId="0" applyNumberFormat="1" applyFont="1" applyFill="1" applyBorder="1" applyAlignment="1" applyProtection="1">
      <alignment horizontal="right" vertical="center"/>
    </xf>
    <xf numFmtId="2" fontId="19" fillId="5" borderId="12" xfId="0" applyNumberFormat="1" applyFont="1" applyFill="1" applyBorder="1" applyAlignment="1" applyProtection="1">
      <alignment horizontal="right" vertical="center"/>
    </xf>
    <xf numFmtId="0" fontId="1" fillId="0" borderId="0" xfId="4"/>
    <xf numFmtId="0" fontId="50" fillId="0" borderId="0" xfId="4" applyFont="1" applyFill="1" applyBorder="1"/>
    <xf numFmtId="0" fontId="51" fillId="0" borderId="38" xfId="4" applyFont="1" applyFill="1" applyBorder="1" applyAlignment="1">
      <alignment horizontal="center" vertical="center" wrapText="1"/>
    </xf>
    <xf numFmtId="0" fontId="21" fillId="0" borderId="37" xfId="4" applyFont="1" applyFill="1" applyBorder="1" applyAlignment="1">
      <alignment vertical="center" wrapText="1"/>
    </xf>
    <xf numFmtId="0" fontId="21" fillId="0" borderId="39" xfId="4" applyFont="1" applyFill="1" applyBorder="1" applyAlignment="1">
      <alignment vertical="center" wrapText="1"/>
    </xf>
    <xf numFmtId="0" fontId="14" fillId="0" borderId="34" xfId="4" applyFont="1" applyBorder="1" applyAlignment="1">
      <alignment vertical="top" wrapText="1"/>
    </xf>
    <xf numFmtId="0" fontId="14" fillId="0" borderId="35" xfId="4" applyFont="1" applyBorder="1" applyAlignment="1">
      <alignment vertical="top" wrapText="1"/>
    </xf>
    <xf numFmtId="0" fontId="51" fillId="15" borderId="36" xfId="4" applyFont="1" applyFill="1" applyBorder="1" applyAlignment="1">
      <alignment horizontal="center" vertical="center" wrapText="1"/>
    </xf>
    <xf numFmtId="0" fontId="51" fillId="15" borderId="38" xfId="4" applyFont="1" applyFill="1" applyBorder="1" applyAlignment="1">
      <alignment horizontal="center" vertical="center" wrapText="1"/>
    </xf>
    <xf numFmtId="0" fontId="43" fillId="0" borderId="0" xfId="0" applyFont="1" applyAlignment="1">
      <alignment horizontal="left" vertical="center" wrapText="1"/>
    </xf>
    <xf numFmtId="0" fontId="14" fillId="10" borderId="0" xfId="0" applyFont="1" applyFill="1" applyAlignment="1" applyProtection="1">
      <alignment horizontal="left" vertical="center" wrapText="1"/>
      <protection locked="0"/>
    </xf>
    <xf numFmtId="0" fontId="28" fillId="2" borderId="0" xfId="0" applyFont="1" applyFill="1" applyAlignment="1" applyProtection="1">
      <alignment horizontal="left" vertical="top" wrapText="1"/>
      <protection locked="0"/>
    </xf>
    <xf numFmtId="0" fontId="21" fillId="2" borderId="0" xfId="0" applyFont="1" applyFill="1" applyBorder="1" applyAlignment="1" applyProtection="1">
      <alignment horizontal="left" vertical="top" wrapText="1"/>
      <protection locked="0"/>
    </xf>
    <xf numFmtId="0" fontId="24" fillId="8" borderId="5" xfId="0" applyFont="1" applyFill="1" applyBorder="1" applyAlignment="1" applyProtection="1">
      <alignment horizontal="center" vertical="center" wrapText="1"/>
      <protection locked="0"/>
    </xf>
    <xf numFmtId="0" fontId="20" fillId="7" borderId="14" xfId="0" applyFont="1" applyFill="1" applyBorder="1" applyAlignment="1" applyProtection="1">
      <alignment horizontal="center" vertical="center" wrapText="1"/>
      <protection locked="0"/>
    </xf>
    <xf numFmtId="0" fontId="20" fillId="7" borderId="15" xfId="0" applyFont="1" applyFill="1" applyBorder="1" applyAlignment="1" applyProtection="1">
      <alignment horizontal="center" vertical="center" wrapText="1"/>
      <protection locked="0"/>
    </xf>
    <xf numFmtId="0" fontId="20" fillId="7" borderId="16" xfId="0" applyFont="1" applyFill="1" applyBorder="1" applyAlignment="1" applyProtection="1">
      <alignment horizontal="center" vertical="center" wrapText="1"/>
      <protection locked="0"/>
    </xf>
    <xf numFmtId="0" fontId="20" fillId="7" borderId="1" xfId="0" applyFont="1" applyFill="1" applyBorder="1" applyAlignment="1" applyProtection="1">
      <alignment horizontal="center" vertical="center" wrapText="1"/>
      <protection locked="0"/>
    </xf>
    <xf numFmtId="0" fontId="20" fillId="7" borderId="13" xfId="0" applyFont="1" applyFill="1" applyBorder="1" applyAlignment="1" applyProtection="1">
      <alignment horizontal="center" vertical="center" wrapText="1"/>
      <protection locked="0"/>
    </xf>
    <xf numFmtId="0" fontId="20" fillId="7" borderId="9" xfId="0" applyFont="1" applyFill="1" applyBorder="1" applyAlignment="1" applyProtection="1">
      <alignment horizontal="center" vertical="center" wrapText="1"/>
      <protection locked="0"/>
    </xf>
    <xf numFmtId="0" fontId="19" fillId="5" borderId="10" xfId="0" applyFont="1" applyFill="1" applyBorder="1" applyAlignment="1" applyProtection="1">
      <alignment horizontal="right" vertical="center" wrapText="1"/>
    </xf>
    <xf numFmtId="0" fontId="19" fillId="5" borderId="11" xfId="0" applyFont="1" applyFill="1" applyBorder="1" applyAlignment="1" applyProtection="1">
      <alignment horizontal="right" vertical="center" wrapText="1"/>
    </xf>
    <xf numFmtId="0" fontId="26" fillId="3" borderId="17" xfId="0" applyFont="1" applyFill="1" applyBorder="1" applyAlignment="1" applyProtection="1">
      <alignment horizontal="right" vertical="center" wrapText="1"/>
    </xf>
    <xf numFmtId="0" fontId="26" fillId="3" borderId="18" xfId="0" applyFont="1" applyFill="1" applyBorder="1" applyAlignment="1" applyProtection="1">
      <alignment horizontal="right" vertical="center" wrapText="1"/>
    </xf>
    <xf numFmtId="0" fontId="25" fillId="3" borderId="19" xfId="0" applyFont="1" applyFill="1" applyBorder="1" applyAlignment="1" applyProtection="1">
      <alignment horizontal="right" vertical="center"/>
    </xf>
    <xf numFmtId="0" fontId="25" fillId="3" borderId="20" xfId="0" applyFont="1" applyFill="1" applyBorder="1" applyAlignment="1" applyProtection="1">
      <alignment horizontal="right" vertical="center"/>
    </xf>
    <xf numFmtId="0" fontId="25" fillId="3" borderId="2" xfId="0" applyFont="1" applyFill="1" applyBorder="1" applyAlignment="1" applyProtection="1">
      <alignment horizontal="right" vertical="center"/>
    </xf>
    <xf numFmtId="0" fontId="25" fillId="3" borderId="4" xfId="0" applyFont="1" applyFill="1" applyBorder="1" applyAlignment="1" applyProtection="1">
      <alignment horizontal="right" vertical="center"/>
    </xf>
    <xf numFmtId="0" fontId="16" fillId="3" borderId="6" xfId="0" applyFont="1" applyFill="1" applyBorder="1" applyAlignment="1" applyProtection="1">
      <alignment horizontal="right" vertical="center"/>
    </xf>
    <xf numFmtId="0" fontId="16" fillId="3" borderId="7" xfId="0" applyFont="1" applyFill="1" applyBorder="1" applyAlignment="1" applyProtection="1">
      <alignment horizontal="right" vertical="center"/>
    </xf>
    <xf numFmtId="0" fontId="22" fillId="9" borderId="14" xfId="0" applyFont="1" applyFill="1" applyBorder="1" applyAlignment="1" applyProtection="1">
      <alignment horizontal="center" vertical="center" wrapText="1"/>
      <protection locked="0"/>
    </xf>
    <xf numFmtId="0" fontId="22" fillId="9" borderId="15" xfId="0" applyFont="1" applyFill="1" applyBorder="1" applyAlignment="1" applyProtection="1">
      <alignment horizontal="center" vertical="center" wrapText="1"/>
      <protection locked="0"/>
    </xf>
    <xf numFmtId="0" fontId="22" fillId="9" borderId="16" xfId="0" applyFont="1" applyFill="1" applyBorder="1" applyAlignment="1" applyProtection="1">
      <alignment horizontal="center" vertical="center" wrapText="1"/>
      <protection locked="0"/>
    </xf>
    <xf numFmtId="0" fontId="22" fillId="9" borderId="1" xfId="0" applyFont="1" applyFill="1" applyBorder="1" applyAlignment="1" applyProtection="1">
      <alignment horizontal="center" vertical="center" wrapText="1"/>
      <protection locked="0"/>
    </xf>
    <xf numFmtId="0" fontId="22" fillId="9" borderId="13" xfId="0" applyFont="1" applyFill="1" applyBorder="1" applyAlignment="1" applyProtection="1">
      <alignment horizontal="center" vertical="center" wrapText="1"/>
      <protection locked="0"/>
    </xf>
    <xf numFmtId="0" fontId="22" fillId="9" borderId="9" xfId="0" applyFont="1" applyFill="1" applyBorder="1" applyAlignment="1" applyProtection="1">
      <alignment horizontal="center" vertical="center" wrapText="1"/>
      <protection locked="0"/>
    </xf>
    <xf numFmtId="0" fontId="16" fillId="10" borderId="0" xfId="0" applyFont="1" applyFill="1" applyAlignment="1" applyProtection="1">
      <alignment horizontal="left" vertical="center"/>
      <protection locked="0"/>
    </xf>
    <xf numFmtId="0" fontId="28" fillId="2" borderId="0" xfId="0" applyFont="1" applyFill="1" applyAlignment="1" applyProtection="1">
      <alignment horizontal="left" vertical="center" wrapText="1"/>
      <protection locked="0"/>
    </xf>
    <xf numFmtId="0" fontId="14" fillId="10" borderId="0" xfId="0" applyFont="1" applyFill="1" applyAlignment="1" applyProtection="1">
      <alignment horizontal="left" vertical="center"/>
      <protection locked="0"/>
    </xf>
    <xf numFmtId="0" fontId="30" fillId="12" borderId="0" xfId="0" applyFont="1" applyFill="1" applyBorder="1" applyAlignment="1" applyProtection="1">
      <alignment horizontal="center" vertical="top" wrapText="1"/>
      <protection locked="0"/>
    </xf>
    <xf numFmtId="0" fontId="17" fillId="2" borderId="0" xfId="0" applyFont="1" applyFill="1" applyBorder="1" applyAlignment="1" applyProtection="1">
      <alignment horizontal="center" vertical="center" wrapText="1"/>
      <protection locked="0"/>
    </xf>
    <xf numFmtId="0" fontId="16" fillId="10" borderId="0" xfId="0" applyFont="1" applyFill="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18" fillId="2" borderId="0" xfId="0" applyFont="1" applyFill="1" applyBorder="1" applyAlignment="1" applyProtection="1">
      <alignment horizontal="left" vertical="top" wrapText="1"/>
      <protection locked="0"/>
    </xf>
    <xf numFmtId="0" fontId="22" fillId="9" borderId="14" xfId="0" applyFont="1" applyFill="1" applyBorder="1" applyAlignment="1" applyProtection="1">
      <alignment horizontal="center" vertical="center" wrapText="1"/>
    </xf>
    <xf numFmtId="0" fontId="22" fillId="9" borderId="15" xfId="0" applyFont="1" applyFill="1" applyBorder="1" applyAlignment="1" applyProtection="1">
      <alignment horizontal="center" vertical="center" wrapText="1"/>
    </xf>
    <xf numFmtId="0" fontId="22" fillId="9" borderId="16" xfId="0" applyFont="1" applyFill="1" applyBorder="1" applyAlignment="1" applyProtection="1">
      <alignment horizontal="center" vertical="center" wrapText="1"/>
    </xf>
    <xf numFmtId="0" fontId="22" fillId="9" borderId="1" xfId="0" applyFont="1" applyFill="1" applyBorder="1" applyAlignment="1" applyProtection="1">
      <alignment horizontal="center" vertical="center" wrapText="1"/>
    </xf>
    <xf numFmtId="0" fontId="22" fillId="9" borderId="13" xfId="0" applyFont="1" applyFill="1" applyBorder="1" applyAlignment="1" applyProtection="1">
      <alignment horizontal="center" vertical="center" wrapText="1"/>
    </xf>
    <xf numFmtId="0" fontId="22" fillId="9" borderId="9" xfId="0" applyFont="1" applyFill="1" applyBorder="1" applyAlignment="1" applyProtection="1">
      <alignment horizontal="center" vertical="center" wrapText="1"/>
    </xf>
    <xf numFmtId="0" fontId="16" fillId="11" borderId="0" xfId="0" applyFont="1" applyFill="1" applyAlignment="1" applyProtection="1">
      <alignment horizontal="center" vertical="center"/>
      <protection locked="0"/>
    </xf>
    <xf numFmtId="0" fontId="20" fillId="7" borderId="14" xfId="0" applyFont="1" applyFill="1" applyBorder="1" applyAlignment="1" applyProtection="1">
      <alignment horizontal="center" vertical="center" wrapText="1"/>
    </xf>
    <xf numFmtId="0" fontId="20" fillId="7" borderId="15" xfId="0" applyFont="1" applyFill="1" applyBorder="1" applyAlignment="1" applyProtection="1">
      <alignment horizontal="center" vertical="center" wrapText="1"/>
    </xf>
    <xf numFmtId="0" fontId="20" fillId="7" borderId="16" xfId="0" applyFont="1" applyFill="1" applyBorder="1" applyAlignment="1" applyProtection="1">
      <alignment horizontal="center" vertical="center" wrapText="1"/>
    </xf>
    <xf numFmtId="0" fontId="20" fillId="7" borderId="1" xfId="0" applyFont="1" applyFill="1" applyBorder="1" applyAlignment="1" applyProtection="1">
      <alignment horizontal="center" vertical="center" wrapText="1"/>
    </xf>
    <xf numFmtId="0" fontId="20" fillId="7" borderId="13" xfId="0" applyFont="1" applyFill="1" applyBorder="1" applyAlignment="1" applyProtection="1">
      <alignment horizontal="center" vertical="center" wrapText="1"/>
    </xf>
    <xf numFmtId="0" fontId="20" fillId="7" borderId="9" xfId="0" applyFont="1" applyFill="1" applyBorder="1" applyAlignment="1" applyProtection="1">
      <alignment horizontal="center" vertical="center" wrapText="1"/>
    </xf>
    <xf numFmtId="0" fontId="15" fillId="2" borderId="32" xfId="0" applyFont="1" applyFill="1" applyBorder="1" applyAlignment="1" applyProtection="1">
      <alignment horizontal="center" vertical="center"/>
      <protection locked="0"/>
    </xf>
    <xf numFmtId="0" fontId="15" fillId="2" borderId="33" xfId="0" applyFont="1" applyFill="1" applyBorder="1" applyAlignment="1" applyProtection="1">
      <alignment horizontal="center" vertical="center"/>
      <protection locked="0"/>
    </xf>
    <xf numFmtId="0" fontId="16" fillId="2" borderId="28" xfId="0" applyFont="1" applyFill="1" applyBorder="1" applyAlignment="1" applyProtection="1">
      <alignment horizontal="center" vertical="top" wrapText="1"/>
      <protection locked="0"/>
    </xf>
    <xf numFmtId="0" fontId="16" fillId="2" borderId="22" xfId="0" applyFont="1" applyFill="1" applyBorder="1" applyAlignment="1" applyProtection="1">
      <alignment horizontal="center" vertical="top" wrapText="1"/>
      <protection locked="0"/>
    </xf>
    <xf numFmtId="0" fontId="47" fillId="13" borderId="31" xfId="0" applyFont="1" applyFill="1" applyBorder="1" applyAlignment="1" applyProtection="1">
      <alignment horizontal="center" vertical="center"/>
      <protection locked="0"/>
    </xf>
    <xf numFmtId="0" fontId="47" fillId="13" borderId="28" xfId="0" applyFont="1" applyFill="1" applyBorder="1" applyAlignment="1" applyProtection="1">
      <alignment horizontal="center" vertical="center"/>
      <protection locked="0"/>
    </xf>
    <xf numFmtId="0" fontId="48" fillId="14" borderId="31" xfId="0" applyFont="1" applyFill="1" applyBorder="1" applyAlignment="1" applyProtection="1">
      <alignment horizontal="center" vertical="top" wrapText="1"/>
      <protection locked="0"/>
    </xf>
    <xf numFmtId="0" fontId="48" fillId="14" borderId="28" xfId="0" applyFont="1" applyFill="1" applyBorder="1" applyAlignment="1" applyProtection="1">
      <alignment horizontal="center" vertical="top" wrapText="1"/>
      <protection locked="0"/>
    </xf>
    <xf numFmtId="0" fontId="47" fillId="14" borderId="27" xfId="0" applyFont="1" applyFill="1" applyBorder="1" applyAlignment="1" applyProtection="1">
      <alignment horizontal="center" vertical="top" wrapText="1"/>
      <protection locked="0"/>
    </xf>
    <xf numFmtId="0" fontId="47" fillId="14" borderId="26" xfId="0" applyFont="1" applyFill="1" applyBorder="1" applyAlignment="1" applyProtection="1">
      <alignment horizontal="center" vertical="top" wrapText="1"/>
      <protection locked="0"/>
    </xf>
  </cellXfs>
  <cellStyles count="5">
    <cellStyle name="Milliers" xfId="1" builtinId="3"/>
    <cellStyle name="Monétaire" xfId="2" builtinId="4"/>
    <cellStyle name="Normal" xfId="0" builtinId="0"/>
    <cellStyle name="Normal 2" xfId="3" xr:uid="{00000000-0005-0000-0000-000003000000}"/>
    <cellStyle name="Normal 3" xfId="4" xr:uid="{EA22A690-B5C2-45A5-AB75-7423E78806D9}"/>
  </cellStyles>
  <dxfs count="36">
    <dxf>
      <font>
        <b val="0"/>
        <i val="0"/>
        <strike val="0"/>
        <condense val="0"/>
        <extend val="0"/>
        <outline val="0"/>
        <shadow val="0"/>
        <u val="none"/>
        <vertAlign val="baseline"/>
        <sz val="10"/>
        <color theme="1"/>
        <name val="Arial"/>
        <scheme val="none"/>
      </font>
      <numFmt numFmtId="164" formatCode="#,##0.00\ &quot;€&quot;"/>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4" formatCode="_-* #,##0.00\ &quot;€&quot;_-;\-* #,##0.00\ &quot;€&quot;_-;_-* &quot;-&quot;??\ &quot;€&quot;_-;_-@_-"/>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4" formatCode="_-* #,##0.00\ &quot;€&quot;_-;\-* #,##0.00\ &quot;€&quot;_-;_-* &quot;-&quot;??\ &quot;€&quot;_-;_-@_-"/>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5" formatCode="_-* #,##0.00\ _€_-;\-* #,##0.00\ _€_-;_-* &quot;-&quot;??\ _€_-;_-@_-"/>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5" formatCode="_-* #,##0.00\ _€_-;\-* #,##0.00\ _€_-;_-* &quot;-&quot;??\ _€_-;_-@_-"/>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64"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164" formatCode="#,##0.00\ &quot;€&quo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rgb="FF000000"/>
        <name val="Arial"/>
        <scheme val="none"/>
      </font>
      <fill>
        <patternFill patternType="solid">
          <fgColor rgb="FF000000"/>
          <bgColor rgb="FFFFFFFF"/>
        </patternFill>
      </fill>
      <alignment horizontal="center" vertical="center" textRotation="0" indent="0" justifyLastLine="0" shrinkToFit="0" readingOrder="0"/>
      <protection locked="0" hidden="0"/>
    </dxf>
    <dxf>
      <border>
        <bottom style="thin">
          <color rgb="FF000000"/>
        </bottom>
      </border>
    </dxf>
    <dxf>
      <font>
        <b/>
        <i val="0"/>
        <strike val="0"/>
        <condense val="0"/>
        <extend val="0"/>
        <outline val="0"/>
        <shadow val="0"/>
        <u val="none"/>
        <vertAlign val="baseline"/>
        <sz val="12"/>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scheme val="none"/>
      </font>
      <numFmt numFmtId="164" formatCode="#,##0.00\ &quot;€&quot;"/>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4" formatCode="_-* #,##0.00\ &quot;€&quot;_-;\-* #,##0.00\ &quot;€&quot;_-;_-* &quot;-&quot;??\ &quot;€&quot;_-;_-@_-"/>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4" formatCode="_-* #,##0.00\ &quot;€&quot;_-;\-* #,##0.00\ &quot;€&quot;_-;_-* &quot;-&quot;??\ &quot;€&quot;_-;_-@_-"/>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5" formatCode="_-* #,##0.00\ _€_-;\-* #,##0.00\ _€_-;_-* &quot;-&quot;??\ _€_-;_-@_-"/>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5" formatCode="_-* #,##0.00\ _€_-;\-* #,##0.00\ _€_-;_-* &quot;-&quot;??\ _€_-;_-@_-"/>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64"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164" formatCode="#,##0.00\ &quot;€&quo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rgb="FF000000"/>
        <name val="Arial"/>
        <scheme val="none"/>
      </font>
      <fill>
        <patternFill patternType="solid">
          <fgColor rgb="FF000000"/>
          <bgColor rgb="FFFFFFFF"/>
        </patternFill>
      </fill>
      <alignment horizontal="center" vertical="center" textRotation="0" indent="0" justifyLastLine="0" shrinkToFit="0" readingOrder="0"/>
      <protection locked="0" hidden="0"/>
    </dxf>
    <dxf>
      <border>
        <bottom style="thin">
          <color rgb="FF000000"/>
        </bottom>
      </border>
    </dxf>
    <dxf>
      <font>
        <b/>
        <i val="0"/>
        <strike val="0"/>
        <condense val="0"/>
        <extend val="0"/>
        <outline val="0"/>
        <shadow val="0"/>
        <u val="none"/>
        <vertAlign val="baseline"/>
        <sz val="12"/>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scheme val="none"/>
      </font>
      <numFmt numFmtId="164" formatCode="#,##0.00\ &quot;€&quot;"/>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4" formatCode="_-* #,##0.00\ &quot;€&quot;_-;\-* #,##0.00\ &quot;€&quot;_-;_-* &quot;-&quot;??\ &quot;€&quot;_-;_-@_-"/>
      <fill>
        <patternFill patternType="solid">
          <fgColor indexed="64"/>
          <bgColor theme="6"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4" formatCode="_-* #,##0.00\ &quot;€&quot;_-;\-* #,##0.00\ &quot;€&quot;_-;_-* &quot;-&quot;??\ &quot;€&quot;_-;_-@_-"/>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5" formatCode="_-* #,##0.00\ _€_-;\-* #,##0.00\ _€_-;_-* &quot;-&quot;??\ _€_-;_-@_-"/>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35" formatCode="_-* #,##0.00\ _€_-;\-* #,##0.00\ _€_-;_-* &quot;-&quot;??\ _€_-;_-@_-"/>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164" formatCode="#,##0.00\ &quot;€&quot;"/>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numFmt numFmtId="164" formatCode="#,##0.00\ &quot;€&quo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scheme val="none"/>
      </font>
      <fill>
        <patternFill patternType="solid">
          <fgColor indexed="64"/>
          <bgColor theme="0"/>
        </patternFill>
      </fill>
      <alignment horizontal="center" vertical="center"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38100</xdr:rowOff>
    </xdr:from>
    <xdr:to>
      <xdr:col>1</xdr:col>
      <xdr:colOff>1524000</xdr:colOff>
      <xdr:row>0</xdr:row>
      <xdr:rowOff>1022350</xdr:rowOff>
    </xdr:to>
    <xdr:pic>
      <xdr:nvPicPr>
        <xdr:cNvPr id="12" name="Image 11" descr="F:\SMQ-Système de Management de la Qualité\A VALIDER\CONSEIL EN ORGANISATION\Entete_Image_Version_2023.png">
          <a:extLst>
            <a:ext uri="{FF2B5EF4-FFF2-40B4-BE49-F238E27FC236}">
              <a16:creationId xmlns:a16="http://schemas.microsoft.com/office/drawing/2014/main" id="{97BF0AA8-1E91-43BE-8D0D-41130D7CA63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38100"/>
          <a:ext cx="6886575" cy="984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488157</xdr:colOff>
      <xdr:row>31</xdr:row>
      <xdr:rowOff>190500</xdr:rowOff>
    </xdr:from>
    <xdr:to>
      <xdr:col>16</xdr:col>
      <xdr:colOff>845344</xdr:colOff>
      <xdr:row>44</xdr:row>
      <xdr:rowOff>142874</xdr:rowOff>
    </xdr:to>
    <xdr:pic>
      <xdr:nvPicPr>
        <xdr:cNvPr id="2" name="Image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l="26658" t="70872" r="22928" b="3333"/>
        <a:stretch/>
      </xdr:blipFill>
      <xdr:spPr bwMode="auto">
        <a:xfrm>
          <a:off x="10179845" y="11263313"/>
          <a:ext cx="6000749" cy="32027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452438</xdr:colOff>
      <xdr:row>47</xdr:row>
      <xdr:rowOff>226218</xdr:rowOff>
    </xdr:from>
    <xdr:to>
      <xdr:col>16</xdr:col>
      <xdr:colOff>762000</xdr:colOff>
      <xdr:row>59</xdr:row>
      <xdr:rowOff>238124</xdr:rowOff>
    </xdr:to>
    <xdr:pic>
      <xdr:nvPicPr>
        <xdr:cNvPr id="3" name="Imag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srcRect l="26114" t="71001" r="23455" b="3196"/>
        <a:stretch/>
      </xdr:blipFill>
      <xdr:spPr bwMode="auto">
        <a:xfrm>
          <a:off x="10144126" y="15299531"/>
          <a:ext cx="5953124" cy="3012281"/>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178591</xdr:colOff>
      <xdr:row>30</xdr:row>
      <xdr:rowOff>202405</xdr:rowOff>
    </xdr:from>
    <xdr:to>
      <xdr:col>16</xdr:col>
      <xdr:colOff>404811</xdr:colOff>
      <xdr:row>45</xdr:row>
      <xdr:rowOff>83343</xdr:rowOff>
    </xdr:to>
    <xdr:pic>
      <xdr:nvPicPr>
        <xdr:cNvPr id="3" name="Image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srcRect l="26658" t="70872" r="22928" b="3333"/>
        <a:stretch/>
      </xdr:blipFill>
      <xdr:spPr bwMode="auto">
        <a:xfrm>
          <a:off x="9953622" y="10548936"/>
          <a:ext cx="5869783" cy="363140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523876</xdr:colOff>
      <xdr:row>49</xdr:row>
      <xdr:rowOff>71438</xdr:rowOff>
    </xdr:from>
    <xdr:to>
      <xdr:col>16</xdr:col>
      <xdr:colOff>535780</xdr:colOff>
      <xdr:row>63</xdr:row>
      <xdr:rowOff>130968</xdr:rowOff>
    </xdr:to>
    <xdr:pic>
      <xdr:nvPicPr>
        <xdr:cNvPr id="4" name="Image 3">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2"/>
        <a:srcRect l="26114" t="71001" r="23455" b="3196"/>
        <a:stretch/>
      </xdr:blipFill>
      <xdr:spPr bwMode="auto">
        <a:xfrm>
          <a:off x="10298907" y="15168563"/>
          <a:ext cx="5655467" cy="3559968"/>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166687</xdr:colOff>
      <xdr:row>31</xdr:row>
      <xdr:rowOff>250030</xdr:rowOff>
    </xdr:from>
    <xdr:to>
      <xdr:col>15</xdr:col>
      <xdr:colOff>773906</xdr:colOff>
      <xdr:row>45</xdr:row>
      <xdr:rowOff>95249</xdr:rowOff>
    </xdr:to>
    <xdr:pic>
      <xdr:nvPicPr>
        <xdr:cNvPr id="2" name="Image 1">
          <a:extLst>
            <a:ext uri="{FF2B5EF4-FFF2-40B4-BE49-F238E27FC236}">
              <a16:creationId xmlns:a16="http://schemas.microsoft.com/office/drawing/2014/main" id="{00000000-0008-0000-0200-000002000000}"/>
            </a:ext>
          </a:extLst>
        </xdr:cNvPr>
        <xdr:cNvPicPr/>
      </xdr:nvPicPr>
      <xdr:blipFill rotWithShape="1">
        <a:blip xmlns:r="http://schemas.openxmlformats.org/officeDocument/2006/relationships" r:embed="rId1"/>
        <a:srcRect l="26658" t="70872" r="22928" b="3333"/>
        <a:stretch/>
      </xdr:blipFill>
      <xdr:spPr bwMode="auto">
        <a:xfrm>
          <a:off x="9858375" y="10870405"/>
          <a:ext cx="5703094" cy="334565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35718</xdr:colOff>
      <xdr:row>49</xdr:row>
      <xdr:rowOff>142875</xdr:rowOff>
    </xdr:from>
    <xdr:to>
      <xdr:col>15</xdr:col>
      <xdr:colOff>809624</xdr:colOff>
      <xdr:row>63</xdr:row>
      <xdr:rowOff>35719</xdr:rowOff>
    </xdr:to>
    <xdr:pic>
      <xdr:nvPicPr>
        <xdr:cNvPr id="3" name="Image 2">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a:srcRect l="26114" t="71001" r="23455" b="3196"/>
        <a:stretch/>
      </xdr:blipFill>
      <xdr:spPr bwMode="auto">
        <a:xfrm>
          <a:off x="9727406" y="15263813"/>
          <a:ext cx="5869781" cy="3393281"/>
        </a:xfrm>
        <a:prstGeom prst="rect">
          <a:avLst/>
        </a:prstGeom>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au4" displayName="Tableau4" ref="A9:I309" totalsRowShown="0" headerRowDxfId="35" dataDxfId="33" headerRowBorderDxfId="34">
  <sortState ref="A5:I9">
    <sortCondition ref="B5"/>
  </sortState>
  <tableColumns count="9">
    <tableColumn id="1" xr3:uid="{00000000-0010-0000-0000-000001000000}" name="Nom _x000a_Agent" dataDxfId="32"/>
    <tableColumn id="4" xr3:uid="{00000000-0010-0000-0000-000004000000}" name="TBI et NBI Mensuel" dataDxfId="31"/>
    <tableColumn id="5" xr3:uid="{00000000-0010-0000-0000-000005000000}" name="NB Heures Mensuelles" dataDxfId="30"/>
    <tableColumn id="8" xr3:uid="{00000000-0010-0000-0000-000008000000}" name="TBI-NBI Annuel" dataDxfId="29">
      <calculatedColumnFormula>SUM(Tableau4[[#This Row],[TBI et NBI Mensuel]]*12)</calculatedColumnFormula>
    </tableColumn>
    <tableColumn id="9" xr3:uid="{00000000-0010-0000-0000-000009000000}" name="Heures Annuelles" dataDxfId="28" dataCellStyle="Milliers">
      <calculatedColumnFormula>Tableau4[[#This Row],[NB Heures Mensuelles]]*12</calculatedColumnFormula>
    </tableColumn>
    <tableColumn id="15" xr3:uid="{00000000-0010-0000-0000-00000F000000}" name="TBI-NBI Annuel ETP" dataDxfId="27" dataCellStyle="Monétaire">
      <calculatedColumnFormula>Tableau4[[#This Row],[TBI-NBI Annuel]]/Tableau4[[#This Row],[Heures Annuelles]]*1820</calculatedColumnFormula>
    </tableColumn>
    <tableColumn id="10" xr3:uid="{00000000-0010-0000-0000-00000A000000}" name="Cotisation _x000a_risque 1 mensuelle" dataDxfId="26">
      <calculatedColumnFormula>(D10/12)*1.15%</calculatedColumnFormula>
    </tableColumn>
    <tableColumn id="11" xr3:uid="{00000000-0010-0000-0000-00000B000000}" name="Participation employeur risque 1  *" dataDxfId="25" dataCellStyle="Monétaire">
      <calculatedColumnFormula>IF(G10&lt;=O$12,G10,O$12)</calculatedColumnFormula>
    </tableColumn>
    <tableColumn id="12" xr3:uid="{00000000-0010-0000-0000-00000C000000}" name="Participation Agent" dataDxfId="24" dataCellStyle="Monétaire">
      <calculatedColumnFormula>G10-H10</calculatedColumnFormula>
    </tableColumn>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au42" displayName="Tableau42" ref="A9:I308" totalsRowShown="0" headerRowDxfId="23" dataDxfId="21" headerRowBorderDxfId="22">
  <sortState ref="A10:I14">
    <sortCondition ref="B5"/>
  </sortState>
  <tableColumns count="9">
    <tableColumn id="1" xr3:uid="{00000000-0010-0000-0100-000001000000}" name="Nom _x000a_Agent" dataDxfId="20"/>
    <tableColumn id="4" xr3:uid="{00000000-0010-0000-0100-000004000000}" name="TBI et NBI Mensuel" dataDxfId="19"/>
    <tableColumn id="5" xr3:uid="{00000000-0010-0000-0100-000005000000}" name="NB Heures Mensuelles" dataDxfId="18"/>
    <tableColumn id="8" xr3:uid="{00000000-0010-0000-0100-000008000000}" name="TBI-NBI Annuel" dataDxfId="17">
      <calculatedColumnFormula>SUM(Tableau42[[#This Row],[TBI et NBI Mensuel]]*12)</calculatedColumnFormula>
    </tableColumn>
    <tableColumn id="9" xr3:uid="{00000000-0010-0000-0100-000009000000}" name="Heures Annuelles" dataDxfId="16" dataCellStyle="Milliers">
      <calculatedColumnFormula>Tableau42[[#This Row],[NB Heures Mensuelles]]*12</calculatedColumnFormula>
    </tableColumn>
    <tableColumn id="15" xr3:uid="{00000000-0010-0000-0100-00000F000000}" name="TBI-NBI Annuel ETP" dataDxfId="15" dataCellStyle="Monétaire">
      <calculatedColumnFormula>Tableau42[[#This Row],[TBI-NBI Annuel]]/Tableau42[[#This Row],[Heures Annuelles]]*1820</calculatedColumnFormula>
    </tableColumn>
    <tableColumn id="10" xr3:uid="{00000000-0010-0000-0100-00000A000000}" name="Cotisation _x000a_risque 2 mensuelle" dataDxfId="14">
      <calculatedColumnFormula>(D10/12)*2.15%</calculatedColumnFormula>
    </tableColumn>
    <tableColumn id="11" xr3:uid="{00000000-0010-0000-0100-00000B000000}" name="Participation employeur risque 1 *" dataDxfId="13" dataCellStyle="Monétaire">
      <calculatedColumnFormula>IF(G10&lt;=O$12,G10,O$12)</calculatedColumnFormula>
    </tableColumn>
    <tableColumn id="12" xr3:uid="{00000000-0010-0000-0100-00000C000000}" name="Participation Agent" dataDxfId="12" dataCellStyle="Monétaire">
      <calculatedColumnFormula>G10-H10</calculatedColumnFormula>
    </tableColumn>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au423" displayName="Tableau423" ref="A9:I309" totalsRowShown="0" headerRowDxfId="11" dataDxfId="9" headerRowBorderDxfId="10">
  <sortState ref="A10:I14">
    <sortCondition ref="B5"/>
  </sortState>
  <tableColumns count="9">
    <tableColumn id="1" xr3:uid="{00000000-0010-0000-0200-000001000000}" name="Nom _x000a_Agent" dataDxfId="8"/>
    <tableColumn id="4" xr3:uid="{00000000-0010-0000-0200-000004000000}" name="TBI et NBI Mensuel" dataDxfId="7"/>
    <tableColumn id="5" xr3:uid="{00000000-0010-0000-0200-000005000000}" name="NB Heures Mensuelles" dataDxfId="6"/>
    <tableColumn id="8" xr3:uid="{00000000-0010-0000-0200-000008000000}" name="TBI-NBI Annuel" dataDxfId="5">
      <calculatedColumnFormula>SUM(Tableau423[[#This Row],[TBI et NBI Mensuel]]*12)</calculatedColumnFormula>
    </tableColumn>
    <tableColumn id="9" xr3:uid="{00000000-0010-0000-0200-000009000000}" name="Heures Annuelles" dataDxfId="4" dataCellStyle="Milliers">
      <calculatedColumnFormula>Tableau423[[#This Row],[NB Heures Mensuelles]]*12</calculatedColumnFormula>
    </tableColumn>
    <tableColumn id="15" xr3:uid="{00000000-0010-0000-0200-00000F000000}" name="TBI-NBI Annuel ETP" dataDxfId="3" dataCellStyle="Monétaire">
      <calculatedColumnFormula>Tableau423[[#This Row],[TBI-NBI Annuel]]/Tableau423[[#This Row],[Heures Annuelles]]*1820</calculatedColumnFormula>
    </tableColumn>
    <tableColumn id="10" xr3:uid="{00000000-0010-0000-0200-00000A000000}" name="Cotisation _x000a_risque 3 mensuelle" dataDxfId="2">
      <calculatedColumnFormula>(D10/12)*2.58%</calculatedColumnFormula>
    </tableColumn>
    <tableColumn id="11" xr3:uid="{00000000-0010-0000-0200-00000B000000}" name="Participation employeur risque 1 *" dataDxfId="1" dataCellStyle="Monétaire">
      <calculatedColumnFormula>IF(G10&lt;=O$12,G10,O$12)</calculatedColumnFormula>
    </tableColumn>
    <tableColumn id="12" xr3:uid="{00000000-0010-0000-0200-00000C000000}" name="Participation Agent" dataDxfId="0" dataCellStyle="Monétaire">
      <calculatedColumnFormula>G10-H10</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A7ED8-FB6C-4299-BC20-AF366B2992E1}">
  <sheetPr>
    <tabColor theme="5"/>
  </sheetPr>
  <dimension ref="A1:B4"/>
  <sheetViews>
    <sheetView workbookViewId="0">
      <selection activeCell="B15" sqref="B15"/>
    </sheetView>
  </sheetViews>
  <sheetFormatPr baseColWidth="10" defaultRowHeight="15" x14ac:dyDescent="0.25"/>
  <cols>
    <col min="1" max="1" width="72.5" style="132" customWidth="1"/>
    <col min="2" max="2" width="23.875" style="132" customWidth="1"/>
    <col min="3" max="16384" width="11" style="132"/>
  </cols>
  <sheetData>
    <row r="1" spans="1:2" s="131" customFormat="1" ht="84.75" customHeight="1" thickBot="1" x14ac:dyDescent="0.3">
      <c r="A1" s="136"/>
      <c r="B1" s="137"/>
    </row>
    <row r="2" spans="1:2" x14ac:dyDescent="0.25">
      <c r="A2" s="138" t="s">
        <v>64</v>
      </c>
      <c r="B2" s="134" t="s">
        <v>65</v>
      </c>
    </row>
    <row r="3" spans="1:2" ht="15.75" thickBot="1" x14ac:dyDescent="0.3">
      <c r="A3" s="139"/>
      <c r="B3" s="135" t="s">
        <v>68</v>
      </c>
    </row>
    <row r="4" spans="1:2" ht="30.75" thickBot="1" x14ac:dyDescent="0.3">
      <c r="A4" s="133" t="s">
        <v>66</v>
      </c>
      <c r="B4" s="135" t="s">
        <v>69</v>
      </c>
    </row>
  </sheetData>
  <mergeCells count="2">
    <mergeCell ref="A1:B1"/>
    <mergeCell ref="A2:A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S318"/>
  <sheetViews>
    <sheetView showGridLines="0" tabSelected="1" zoomScale="70" zoomScaleNormal="70" workbookViewId="0">
      <selection sqref="A1:S1"/>
    </sheetView>
  </sheetViews>
  <sheetFormatPr baseColWidth="10" defaultColWidth="11.25" defaultRowHeight="19.899999999999999" customHeight="1" x14ac:dyDescent="0.2"/>
  <cols>
    <col min="1" max="1" width="12" style="12" customWidth="1"/>
    <col min="2" max="2" width="12" style="9" customWidth="1"/>
    <col min="3" max="3" width="13.125" style="13" customWidth="1"/>
    <col min="4" max="4" width="13.125" style="9" customWidth="1"/>
    <col min="5" max="5" width="12" style="10" customWidth="1"/>
    <col min="6" max="6" width="12.5" style="10" customWidth="1"/>
    <col min="7" max="7" width="18.875" style="1" customWidth="1"/>
    <col min="8" max="8" width="13.875" style="18" customWidth="1"/>
    <col min="9" max="9" width="14.125" style="18" customWidth="1"/>
    <col min="10" max="10" width="2" style="48" customWidth="1"/>
    <col min="11" max="11" width="1.75" style="1" customWidth="1"/>
    <col min="12" max="12" width="1.75" style="43" customWidth="1"/>
    <col min="13" max="13" width="22.5" style="1" customWidth="1"/>
    <col min="14" max="14" width="25.125" style="1" customWidth="1"/>
    <col min="15" max="15" width="15.125" style="1" customWidth="1"/>
    <col min="16" max="18" width="11.25" style="1"/>
    <col min="19" max="19" width="21.25" style="1" customWidth="1"/>
    <col min="20" max="16384" width="11.25" style="1"/>
  </cols>
  <sheetData>
    <row r="1" spans="1:19" ht="42" customHeight="1" x14ac:dyDescent="0.2">
      <c r="A1" s="171" t="s">
        <v>55</v>
      </c>
      <c r="B1" s="171"/>
      <c r="C1" s="171"/>
      <c r="D1" s="171"/>
      <c r="E1" s="171"/>
      <c r="F1" s="171"/>
      <c r="G1" s="171"/>
      <c r="H1" s="171"/>
      <c r="I1" s="171"/>
      <c r="J1" s="171"/>
      <c r="K1" s="171"/>
      <c r="L1" s="171"/>
      <c r="M1" s="171"/>
      <c r="N1" s="171"/>
      <c r="O1" s="171"/>
      <c r="P1" s="171"/>
      <c r="Q1" s="171"/>
      <c r="R1" s="171"/>
      <c r="S1" s="171"/>
    </row>
    <row r="2" spans="1:19" ht="65.25" customHeight="1" x14ac:dyDescent="0.2">
      <c r="A2" s="170" t="s">
        <v>52</v>
      </c>
      <c r="B2" s="170"/>
      <c r="C2" s="170"/>
      <c r="D2" s="170"/>
      <c r="E2" s="170"/>
      <c r="F2" s="170"/>
      <c r="G2" s="170"/>
      <c r="H2" s="170"/>
      <c r="I2" s="170"/>
      <c r="J2" s="170"/>
      <c r="K2" s="170"/>
      <c r="L2" s="170"/>
      <c r="M2" s="170"/>
      <c r="N2" s="170"/>
      <c r="O2" s="170"/>
      <c r="P2" s="170"/>
      <c r="Q2" s="170"/>
      <c r="R2" s="170"/>
      <c r="S2" s="170"/>
    </row>
    <row r="3" spans="1:19" ht="26.25" customHeight="1" x14ac:dyDescent="0.2">
      <c r="A3" s="171" t="s">
        <v>49</v>
      </c>
      <c r="B3" s="171"/>
      <c r="C3" s="171"/>
      <c r="D3" s="171"/>
      <c r="E3" s="171"/>
      <c r="F3" s="171"/>
      <c r="G3" s="171"/>
      <c r="H3" s="171"/>
      <c r="I3" s="171"/>
      <c r="J3" s="171"/>
      <c r="K3" s="171"/>
      <c r="L3" s="171"/>
      <c r="M3" s="171"/>
      <c r="N3" s="171"/>
      <c r="O3" s="171"/>
      <c r="P3" s="171"/>
      <c r="Q3" s="171"/>
      <c r="R3" s="171"/>
      <c r="S3" s="171"/>
    </row>
    <row r="4" spans="1:19" s="20" customFormat="1" ht="25.5" customHeight="1" x14ac:dyDescent="0.2">
      <c r="A4" s="173" t="s">
        <v>31</v>
      </c>
      <c r="B4" s="173"/>
      <c r="C4" s="173"/>
      <c r="D4" s="173"/>
      <c r="E4" s="173"/>
      <c r="F4" s="173"/>
      <c r="G4" s="173"/>
      <c r="H4" s="173"/>
      <c r="I4" s="173"/>
      <c r="J4" s="173"/>
      <c r="K4" s="173"/>
      <c r="L4" s="173"/>
      <c r="M4" s="173"/>
      <c r="N4" s="173"/>
      <c r="O4" s="173"/>
      <c r="P4" s="173"/>
      <c r="Q4" s="173"/>
      <c r="R4" s="173"/>
      <c r="S4" s="173"/>
    </row>
    <row r="5" spans="1:19" s="20" customFormat="1" ht="26.25" customHeight="1" x14ac:dyDescent="0.2">
      <c r="A5" s="172" t="s">
        <v>25</v>
      </c>
      <c r="B5" s="172"/>
      <c r="C5" s="172"/>
      <c r="D5" s="172"/>
      <c r="E5" s="172"/>
      <c r="F5" s="172"/>
      <c r="G5" s="172"/>
      <c r="H5" s="172"/>
      <c r="I5" s="172"/>
      <c r="J5" s="172"/>
      <c r="K5" s="61"/>
      <c r="L5" s="172" t="s">
        <v>28</v>
      </c>
      <c r="M5" s="172"/>
      <c r="N5" s="172"/>
      <c r="O5" s="172"/>
      <c r="P5" s="172"/>
      <c r="Q5" s="172"/>
      <c r="R5" s="172"/>
      <c r="S5" s="172"/>
    </row>
    <row r="6" spans="1:19" s="26" customFormat="1" ht="98.25" customHeight="1" x14ac:dyDescent="0.2">
      <c r="A6" s="143" t="s">
        <v>44</v>
      </c>
      <c r="B6" s="143"/>
      <c r="C6" s="143"/>
      <c r="D6" s="143"/>
      <c r="E6" s="143"/>
      <c r="F6" s="143"/>
      <c r="G6" s="143"/>
      <c r="H6" s="143"/>
      <c r="I6" s="143"/>
      <c r="J6" s="44"/>
      <c r="K6" s="61"/>
      <c r="L6" s="42"/>
      <c r="M6" s="143" t="s">
        <v>32</v>
      </c>
      <c r="N6" s="143"/>
      <c r="O6" s="143"/>
      <c r="P6" s="143"/>
      <c r="Q6" s="143"/>
      <c r="R6" s="143"/>
      <c r="S6" s="143"/>
    </row>
    <row r="7" spans="1:19" s="26" customFormat="1" ht="18" customHeight="1" x14ac:dyDescent="0.2">
      <c r="A7" s="144" t="s">
        <v>14</v>
      </c>
      <c r="B7" s="144"/>
      <c r="C7" s="144"/>
      <c r="D7" s="145" t="s">
        <v>30</v>
      </c>
      <c r="E7" s="146"/>
      <c r="F7" s="146"/>
      <c r="G7" s="146"/>
      <c r="H7" s="146"/>
      <c r="I7" s="147"/>
      <c r="J7" s="45"/>
      <c r="K7" s="61"/>
      <c r="L7" s="42"/>
      <c r="M7" s="161" t="s">
        <v>29</v>
      </c>
      <c r="N7" s="162"/>
      <c r="O7" s="163"/>
      <c r="P7" s="19"/>
    </row>
    <row r="8" spans="1:19" s="26" customFormat="1" ht="22.5" customHeight="1" x14ac:dyDescent="0.2">
      <c r="A8" s="85" t="s">
        <v>11</v>
      </c>
      <c r="B8" s="85" t="s">
        <v>12</v>
      </c>
      <c r="C8" s="85" t="s">
        <v>13</v>
      </c>
      <c r="D8" s="148"/>
      <c r="E8" s="149"/>
      <c r="F8" s="149"/>
      <c r="G8" s="149"/>
      <c r="H8" s="149"/>
      <c r="I8" s="150"/>
      <c r="J8" s="45"/>
      <c r="K8" s="61"/>
      <c r="L8" s="42"/>
      <c r="M8" s="164"/>
      <c r="N8" s="165"/>
      <c r="O8" s="166"/>
      <c r="P8" s="19"/>
    </row>
    <row r="9" spans="1:19" ht="66.75" customHeight="1" x14ac:dyDescent="0.2">
      <c r="A9" s="96" t="s">
        <v>10</v>
      </c>
      <c r="B9" s="97" t="s">
        <v>16</v>
      </c>
      <c r="C9" s="98" t="s">
        <v>4</v>
      </c>
      <c r="D9" s="39" t="s">
        <v>2</v>
      </c>
      <c r="E9" s="40" t="s">
        <v>3</v>
      </c>
      <c r="F9" s="41" t="s">
        <v>5</v>
      </c>
      <c r="G9" s="41" t="s">
        <v>22</v>
      </c>
      <c r="H9" s="41" t="s">
        <v>19</v>
      </c>
      <c r="I9" s="41" t="s">
        <v>1</v>
      </c>
      <c r="J9" s="46"/>
      <c r="K9" s="62"/>
      <c r="M9" s="155" t="s">
        <v>9</v>
      </c>
      <c r="N9" s="156"/>
      <c r="O9" s="54">
        <f>E310/1820</f>
        <v>0</v>
      </c>
    </row>
    <row r="10" spans="1:19" ht="19.899999999999999" customHeight="1" x14ac:dyDescent="0.2">
      <c r="A10" s="34">
        <v>1</v>
      </c>
      <c r="B10" s="66"/>
      <c r="C10" s="67"/>
      <c r="D10" s="27">
        <f>SUM(Tableau4[[#This Row],[TBI et NBI Mensuel]]*12)</f>
        <v>0</v>
      </c>
      <c r="E10" s="28">
        <f>Tableau4[[#This Row],[NB Heures Mensuelles]]*12</f>
        <v>0</v>
      </c>
      <c r="F10" s="58" t="e">
        <f>(D10/E10)*1820</f>
        <v>#DIV/0!</v>
      </c>
      <c r="G10" s="29">
        <f t="shared" ref="G10:G73" si="0">(D10/12)*1.15%</f>
        <v>0</v>
      </c>
      <c r="H10" s="30" t="e">
        <f t="shared" ref="H10:H41" si="1">IF(G10&lt;=O$12,G10,O$12)</f>
        <v>#DIV/0!</v>
      </c>
      <c r="I10" s="64" t="e">
        <f>G10-H10</f>
        <v>#DIV/0!</v>
      </c>
      <c r="J10" s="14"/>
      <c r="K10" s="62"/>
      <c r="M10" s="157" t="s">
        <v>6</v>
      </c>
      <c r="N10" s="158"/>
      <c r="O10" s="55" t="e">
        <f>D310/O9</f>
        <v>#DIV/0!</v>
      </c>
    </row>
    <row r="11" spans="1:19" ht="19.899999999999999" customHeight="1" x14ac:dyDescent="0.2">
      <c r="A11" s="34">
        <v>2</v>
      </c>
      <c r="B11" s="66"/>
      <c r="C11" s="67"/>
      <c r="D11" s="27">
        <f>SUM(Tableau4[[#This Row],[TBI et NBI Mensuel]]*12)</f>
        <v>0</v>
      </c>
      <c r="E11" s="28">
        <f>Tableau4[[#This Row],[NB Heures Mensuelles]]*12</f>
        <v>0</v>
      </c>
      <c r="F11" s="58" t="e">
        <f>(D11/E11)*1820</f>
        <v>#DIV/0!</v>
      </c>
      <c r="G11" s="29">
        <f t="shared" si="0"/>
        <v>0</v>
      </c>
      <c r="H11" s="30" t="e">
        <f t="shared" si="1"/>
        <v>#DIV/0!</v>
      </c>
      <c r="I11" s="64" t="e">
        <f t="shared" ref="I11:I14" si="2">G11-H11</f>
        <v>#DIV/0!</v>
      </c>
      <c r="J11" s="14"/>
      <c r="K11" s="62"/>
      <c r="M11" s="159" t="s">
        <v>7</v>
      </c>
      <c r="N11" s="160"/>
      <c r="O11" s="56" t="e">
        <f>O10/12</f>
        <v>#DIV/0!</v>
      </c>
    </row>
    <row r="12" spans="1:19" ht="27" customHeight="1" thickBot="1" x14ac:dyDescent="0.25">
      <c r="A12" s="34">
        <v>3</v>
      </c>
      <c r="B12" s="66"/>
      <c r="C12" s="67"/>
      <c r="D12" s="27">
        <f>SUM(Tableau4[[#This Row],[TBI et NBI Mensuel]]*12)</f>
        <v>0</v>
      </c>
      <c r="E12" s="28">
        <f>Tableau4[[#This Row],[NB Heures Mensuelles]]*12</f>
        <v>0</v>
      </c>
      <c r="F12" s="59" t="e">
        <f>Tableau4[[#This Row],[TBI-NBI Annuel]]/Tableau4[[#This Row],[Heures Annuelles]]*1820</f>
        <v>#DIV/0!</v>
      </c>
      <c r="G12" s="29">
        <f t="shared" si="0"/>
        <v>0</v>
      </c>
      <c r="H12" s="30" t="e">
        <f t="shared" si="1"/>
        <v>#DIV/0!</v>
      </c>
      <c r="I12" s="64" t="e">
        <f t="shared" si="2"/>
        <v>#DIV/0!</v>
      </c>
      <c r="J12" s="14"/>
      <c r="K12" s="62"/>
      <c r="M12" s="151" t="s">
        <v>15</v>
      </c>
      <c r="N12" s="152"/>
      <c r="O12" s="129" t="e">
        <f>O11*1.15%</f>
        <v>#DIV/0!</v>
      </c>
    </row>
    <row r="13" spans="1:19" ht="24.75" customHeight="1" x14ac:dyDescent="0.2">
      <c r="A13" s="34">
        <v>4</v>
      </c>
      <c r="B13" s="66"/>
      <c r="C13" s="67"/>
      <c r="D13" s="27">
        <f>SUM(Tableau4[[#This Row],[TBI et NBI Mensuel]]*12)</f>
        <v>0</v>
      </c>
      <c r="E13" s="28">
        <f>Tableau4[[#This Row],[NB Heures Mensuelles]]*12</f>
        <v>0</v>
      </c>
      <c r="F13" s="59" t="e">
        <f>Tableau4[[#This Row],[TBI-NBI Annuel]]/Tableau4[[#This Row],[Heures Annuelles]]*1820</f>
        <v>#DIV/0!</v>
      </c>
      <c r="G13" s="29">
        <f t="shared" si="0"/>
        <v>0</v>
      </c>
      <c r="H13" s="30" t="e">
        <f t="shared" si="1"/>
        <v>#DIV/0!</v>
      </c>
      <c r="I13" s="64" t="e">
        <f t="shared" si="2"/>
        <v>#DIV/0!</v>
      </c>
      <c r="J13" s="14"/>
      <c r="K13" s="62"/>
      <c r="M13" s="153" t="s">
        <v>8</v>
      </c>
      <c r="N13" s="154"/>
      <c r="O13" s="57" t="e">
        <f>H310*12</f>
        <v>#DIV/0!</v>
      </c>
    </row>
    <row r="14" spans="1:19" ht="19.899999999999999" customHeight="1" x14ac:dyDescent="0.2">
      <c r="A14" s="34">
        <v>5</v>
      </c>
      <c r="B14" s="66"/>
      <c r="C14" s="67"/>
      <c r="D14" s="27">
        <f>SUM(Tableau4[[#This Row],[TBI et NBI Mensuel]]*12)</f>
        <v>0</v>
      </c>
      <c r="E14" s="28">
        <f>Tableau4[[#This Row],[NB Heures Mensuelles]]*12</f>
        <v>0</v>
      </c>
      <c r="F14" s="59" t="e">
        <f>Tableau4[[#This Row],[TBI-NBI Annuel]]/Tableau4[[#This Row],[Heures Annuelles]]*1820</f>
        <v>#DIV/0!</v>
      </c>
      <c r="G14" s="29">
        <f t="shared" si="0"/>
        <v>0</v>
      </c>
      <c r="H14" s="30" t="e">
        <f t="shared" si="1"/>
        <v>#DIV/0!</v>
      </c>
      <c r="I14" s="64" t="e">
        <f t="shared" si="2"/>
        <v>#DIV/0!</v>
      </c>
      <c r="J14" s="14"/>
      <c r="K14" s="62"/>
    </row>
    <row r="15" spans="1:19" ht="19.899999999999999" customHeight="1" x14ac:dyDescent="0.2">
      <c r="A15" s="34">
        <v>6</v>
      </c>
      <c r="B15" s="66"/>
      <c r="C15" s="67"/>
      <c r="D15" s="31">
        <f>SUM(Tableau4[[#This Row],[TBI et NBI Mensuel]]*12)</f>
        <v>0</v>
      </c>
      <c r="E15" s="32">
        <f>Tableau4[[#This Row],[NB Heures Mensuelles]]*12</f>
        <v>0</v>
      </c>
      <c r="F15" s="60" t="e">
        <f>Tableau4[[#This Row],[TBI-NBI Annuel]]/Tableau4[[#This Row],[Heures Annuelles]]*1820</f>
        <v>#DIV/0!</v>
      </c>
      <c r="G15" s="29">
        <f t="shared" si="0"/>
        <v>0</v>
      </c>
      <c r="H15" s="30" t="e">
        <f t="shared" si="1"/>
        <v>#DIV/0!</v>
      </c>
      <c r="I15" s="63" t="e">
        <f t="shared" ref="I15:I26" si="3">G15-H15</f>
        <v>#DIV/0!</v>
      </c>
      <c r="J15" s="17"/>
      <c r="K15" s="62"/>
      <c r="M15" s="167" t="s">
        <v>35</v>
      </c>
      <c r="N15" s="167"/>
      <c r="O15" s="167"/>
      <c r="P15" s="167"/>
      <c r="Q15" s="167"/>
      <c r="R15" s="167"/>
      <c r="S15" s="167"/>
    </row>
    <row r="16" spans="1:19" ht="19.899999999999999" customHeight="1" x14ac:dyDescent="0.2">
      <c r="A16" s="34">
        <v>7</v>
      </c>
      <c r="B16" s="66"/>
      <c r="C16" s="67"/>
      <c r="D16" s="31">
        <f>SUM(Tableau4[[#This Row],[TBI et NBI Mensuel]]*12)</f>
        <v>0</v>
      </c>
      <c r="E16" s="32">
        <f>Tableau4[[#This Row],[NB Heures Mensuelles]]*12</f>
        <v>0</v>
      </c>
      <c r="F16" s="60" t="e">
        <f>Tableau4[[#This Row],[TBI-NBI Annuel]]/Tableau4[[#This Row],[Heures Annuelles]]*1820</f>
        <v>#DIV/0!</v>
      </c>
      <c r="G16" s="29">
        <f t="shared" si="0"/>
        <v>0</v>
      </c>
      <c r="H16" s="30" t="e">
        <f t="shared" si="1"/>
        <v>#DIV/0!</v>
      </c>
      <c r="I16" s="63" t="e">
        <f t="shared" si="3"/>
        <v>#DIV/0!</v>
      </c>
      <c r="J16" s="17"/>
      <c r="K16" s="62"/>
      <c r="M16" s="88"/>
      <c r="N16" s="88"/>
      <c r="O16" s="88"/>
      <c r="P16" s="88"/>
      <c r="Q16" s="88"/>
      <c r="R16" s="88"/>
      <c r="S16" s="88"/>
    </row>
    <row r="17" spans="1:19" ht="19.899999999999999" customHeight="1" x14ac:dyDescent="0.2">
      <c r="A17" s="34">
        <v>8</v>
      </c>
      <c r="B17" s="66"/>
      <c r="C17" s="67"/>
      <c r="D17" s="31">
        <f>SUM(Tableau4[[#This Row],[TBI et NBI Mensuel]]*12)</f>
        <v>0</v>
      </c>
      <c r="E17" s="32">
        <f>Tableau4[[#This Row],[NB Heures Mensuelles]]*12</f>
        <v>0</v>
      </c>
      <c r="F17" s="60" t="e">
        <f>Tableau4[[#This Row],[TBI-NBI Annuel]]/Tableau4[[#This Row],[Heures Annuelles]]*1820</f>
        <v>#DIV/0!</v>
      </c>
      <c r="G17" s="29">
        <f t="shared" si="0"/>
        <v>0</v>
      </c>
      <c r="H17" s="30" t="e">
        <f t="shared" si="1"/>
        <v>#DIV/0!</v>
      </c>
      <c r="I17" s="63" t="e">
        <f t="shared" si="3"/>
        <v>#DIV/0!</v>
      </c>
      <c r="J17" s="17"/>
      <c r="K17" s="62"/>
      <c r="M17" s="168" t="s">
        <v>67</v>
      </c>
      <c r="N17" s="168"/>
      <c r="O17" s="168"/>
      <c r="P17" s="168"/>
      <c r="Q17" s="168"/>
      <c r="R17" s="168"/>
      <c r="S17" s="168"/>
    </row>
    <row r="18" spans="1:19" ht="19.899999999999999" customHeight="1" x14ac:dyDescent="0.2">
      <c r="A18" s="34">
        <v>9</v>
      </c>
      <c r="B18" s="66"/>
      <c r="C18" s="67"/>
      <c r="D18" s="31">
        <f>SUM(Tableau4[[#This Row],[TBI et NBI Mensuel]]*12)</f>
        <v>0</v>
      </c>
      <c r="E18" s="32">
        <f>Tableau4[[#This Row],[NB Heures Mensuelles]]*12</f>
        <v>0</v>
      </c>
      <c r="F18" s="60" t="e">
        <f>Tableau4[[#This Row],[TBI-NBI Annuel]]/Tableau4[[#This Row],[Heures Annuelles]]*1820</f>
        <v>#DIV/0!</v>
      </c>
      <c r="G18" s="29">
        <f t="shared" si="0"/>
        <v>0</v>
      </c>
      <c r="H18" s="30" t="e">
        <f t="shared" si="1"/>
        <v>#DIV/0!</v>
      </c>
      <c r="I18" s="63" t="e">
        <f t="shared" si="3"/>
        <v>#DIV/0!</v>
      </c>
      <c r="J18" s="17"/>
      <c r="K18" s="62"/>
      <c r="M18" s="168"/>
      <c r="N18" s="168"/>
      <c r="O18" s="168"/>
      <c r="P18" s="168"/>
      <c r="Q18" s="168"/>
      <c r="R18" s="168"/>
      <c r="S18" s="168"/>
    </row>
    <row r="19" spans="1:19" ht="19.899999999999999" customHeight="1" x14ac:dyDescent="0.2">
      <c r="A19" s="34">
        <v>10</v>
      </c>
      <c r="B19" s="66"/>
      <c r="C19" s="67"/>
      <c r="D19" s="31">
        <f>SUM(Tableau4[[#This Row],[TBI et NBI Mensuel]]*12)</f>
        <v>0</v>
      </c>
      <c r="E19" s="32">
        <f>Tableau4[[#This Row],[NB Heures Mensuelles]]*12</f>
        <v>0</v>
      </c>
      <c r="F19" s="33" t="e">
        <f>Tableau4[[#This Row],[TBI-NBI Annuel]]/Tableau4[[#This Row],[Heures Annuelles]]*1820</f>
        <v>#DIV/0!</v>
      </c>
      <c r="G19" s="29">
        <f t="shared" si="0"/>
        <v>0</v>
      </c>
      <c r="H19" s="30" t="e">
        <f t="shared" si="1"/>
        <v>#DIV/0!</v>
      </c>
      <c r="I19" s="63" t="e">
        <f t="shared" si="3"/>
        <v>#DIV/0!</v>
      </c>
      <c r="J19" s="17"/>
      <c r="K19" s="62"/>
      <c r="M19" s="168"/>
      <c r="N19" s="168"/>
      <c r="O19" s="168"/>
      <c r="P19" s="168"/>
      <c r="Q19" s="168"/>
      <c r="R19" s="168"/>
      <c r="S19" s="168"/>
    </row>
    <row r="20" spans="1:19" ht="19.899999999999999" customHeight="1" x14ac:dyDescent="0.2">
      <c r="A20" s="34">
        <v>11</v>
      </c>
      <c r="B20" s="66"/>
      <c r="C20" s="67"/>
      <c r="D20" s="31">
        <f>SUM(Tableau4[[#This Row],[TBI et NBI Mensuel]]*12)</f>
        <v>0</v>
      </c>
      <c r="E20" s="32">
        <f>Tableau4[[#This Row],[NB Heures Mensuelles]]*12</f>
        <v>0</v>
      </c>
      <c r="F20" s="33" t="e">
        <f>Tableau4[[#This Row],[TBI-NBI Annuel]]/Tableau4[[#This Row],[Heures Annuelles]]*1820</f>
        <v>#DIV/0!</v>
      </c>
      <c r="G20" s="29">
        <f t="shared" si="0"/>
        <v>0</v>
      </c>
      <c r="H20" s="30" t="e">
        <f t="shared" si="1"/>
        <v>#DIV/0!</v>
      </c>
      <c r="I20" s="63" t="e">
        <f t="shared" si="3"/>
        <v>#DIV/0!</v>
      </c>
      <c r="J20" s="17"/>
      <c r="K20" s="62"/>
      <c r="M20" s="168"/>
      <c r="N20" s="168"/>
      <c r="O20" s="168"/>
      <c r="P20" s="168"/>
      <c r="Q20" s="168"/>
      <c r="R20" s="168"/>
      <c r="S20" s="168"/>
    </row>
    <row r="21" spans="1:19" ht="19.899999999999999" customHeight="1" x14ac:dyDescent="0.2">
      <c r="A21" s="34">
        <v>12</v>
      </c>
      <c r="B21" s="66"/>
      <c r="C21" s="67"/>
      <c r="D21" s="31">
        <f>SUM(Tableau4[[#This Row],[TBI et NBI Mensuel]]*12)</f>
        <v>0</v>
      </c>
      <c r="E21" s="32">
        <f>Tableau4[[#This Row],[NB Heures Mensuelles]]*12</f>
        <v>0</v>
      </c>
      <c r="F21" s="33" t="e">
        <f>Tableau4[[#This Row],[TBI-NBI Annuel]]/Tableau4[[#This Row],[Heures Annuelles]]*1820</f>
        <v>#DIV/0!</v>
      </c>
      <c r="G21" s="29">
        <f t="shared" si="0"/>
        <v>0</v>
      </c>
      <c r="H21" s="30" t="e">
        <f t="shared" si="1"/>
        <v>#DIV/0!</v>
      </c>
      <c r="I21" s="63" t="e">
        <f t="shared" si="3"/>
        <v>#DIV/0!</v>
      </c>
      <c r="J21" s="17"/>
      <c r="K21" s="62"/>
      <c r="M21" s="168"/>
      <c r="N21" s="168"/>
      <c r="O21" s="168"/>
      <c r="P21" s="168"/>
      <c r="Q21" s="168"/>
      <c r="R21" s="168"/>
      <c r="S21" s="168"/>
    </row>
    <row r="22" spans="1:19" ht="19.899999999999999" customHeight="1" x14ac:dyDescent="0.2">
      <c r="A22" s="34">
        <v>13</v>
      </c>
      <c r="B22" s="66"/>
      <c r="C22" s="67"/>
      <c r="D22" s="31">
        <f>SUM(Tableau4[[#This Row],[TBI et NBI Mensuel]]*12)</f>
        <v>0</v>
      </c>
      <c r="E22" s="32">
        <f>Tableau4[[#This Row],[NB Heures Mensuelles]]*12</f>
        <v>0</v>
      </c>
      <c r="F22" s="33" t="e">
        <f>Tableau4[[#This Row],[TBI-NBI Annuel]]/Tableau4[[#This Row],[Heures Annuelles]]*1820</f>
        <v>#DIV/0!</v>
      </c>
      <c r="G22" s="29">
        <f t="shared" si="0"/>
        <v>0</v>
      </c>
      <c r="H22" s="30" t="e">
        <f t="shared" si="1"/>
        <v>#DIV/0!</v>
      </c>
      <c r="I22" s="63" t="e">
        <f t="shared" si="3"/>
        <v>#DIV/0!</v>
      </c>
      <c r="J22" s="17"/>
      <c r="K22" s="62"/>
      <c r="M22" s="168"/>
      <c r="N22" s="168"/>
      <c r="O22" s="168"/>
      <c r="P22" s="168"/>
      <c r="Q22" s="168"/>
      <c r="R22" s="168"/>
      <c r="S22" s="168"/>
    </row>
    <row r="23" spans="1:19" ht="19.899999999999999" customHeight="1" x14ac:dyDescent="0.2">
      <c r="A23" s="34">
        <v>14</v>
      </c>
      <c r="B23" s="66"/>
      <c r="C23" s="67"/>
      <c r="D23" s="31">
        <f>SUM(Tableau4[[#This Row],[TBI et NBI Mensuel]]*12)</f>
        <v>0</v>
      </c>
      <c r="E23" s="32">
        <f>Tableau4[[#This Row],[NB Heures Mensuelles]]*12</f>
        <v>0</v>
      </c>
      <c r="F23" s="33" t="e">
        <f>Tableau4[[#This Row],[TBI-NBI Annuel]]/Tableau4[[#This Row],[Heures Annuelles]]*1820</f>
        <v>#DIV/0!</v>
      </c>
      <c r="G23" s="29">
        <f t="shared" si="0"/>
        <v>0</v>
      </c>
      <c r="H23" s="30" t="e">
        <f t="shared" si="1"/>
        <v>#DIV/0!</v>
      </c>
      <c r="I23" s="63" t="e">
        <f t="shared" si="3"/>
        <v>#DIV/0!</v>
      </c>
      <c r="J23" s="17"/>
      <c r="K23" s="62"/>
      <c r="M23" s="168"/>
      <c r="N23" s="168"/>
      <c r="O23" s="168"/>
      <c r="P23" s="168"/>
      <c r="Q23" s="168"/>
      <c r="R23" s="168"/>
      <c r="S23" s="168"/>
    </row>
    <row r="24" spans="1:19" ht="19.899999999999999" customHeight="1" x14ac:dyDescent="0.2">
      <c r="A24" s="34">
        <v>15</v>
      </c>
      <c r="B24" s="66"/>
      <c r="C24" s="67"/>
      <c r="D24" s="31">
        <f>SUM(Tableau4[[#This Row],[TBI et NBI Mensuel]]*12)</f>
        <v>0</v>
      </c>
      <c r="E24" s="32">
        <f>Tableau4[[#This Row],[NB Heures Mensuelles]]*12</f>
        <v>0</v>
      </c>
      <c r="F24" s="33" t="e">
        <f>Tableau4[[#This Row],[TBI-NBI Annuel]]/Tableau4[[#This Row],[Heures Annuelles]]*1820</f>
        <v>#DIV/0!</v>
      </c>
      <c r="G24" s="29">
        <f t="shared" si="0"/>
        <v>0</v>
      </c>
      <c r="H24" s="30" t="e">
        <f t="shared" si="1"/>
        <v>#DIV/0!</v>
      </c>
      <c r="I24" s="63" t="e">
        <f t="shared" si="3"/>
        <v>#DIV/0!</v>
      </c>
      <c r="J24" s="17"/>
      <c r="K24" s="62"/>
      <c r="M24" s="168"/>
      <c r="N24" s="168"/>
      <c r="O24" s="168"/>
      <c r="P24" s="168"/>
      <c r="Q24" s="168"/>
      <c r="R24" s="168"/>
      <c r="S24" s="168"/>
    </row>
    <row r="25" spans="1:19" ht="19.899999999999999" customHeight="1" x14ac:dyDescent="0.2">
      <c r="A25" s="34">
        <v>16</v>
      </c>
      <c r="B25" s="66"/>
      <c r="C25" s="67"/>
      <c r="D25" s="31">
        <f>SUM(Tableau4[[#This Row],[TBI et NBI Mensuel]]*12)</f>
        <v>0</v>
      </c>
      <c r="E25" s="32">
        <f>Tableau4[[#This Row],[NB Heures Mensuelles]]*12</f>
        <v>0</v>
      </c>
      <c r="F25" s="33" t="e">
        <f>Tableau4[[#This Row],[TBI-NBI Annuel]]/Tableau4[[#This Row],[Heures Annuelles]]*1820</f>
        <v>#DIV/0!</v>
      </c>
      <c r="G25" s="29">
        <f t="shared" si="0"/>
        <v>0</v>
      </c>
      <c r="H25" s="30" t="e">
        <f t="shared" si="1"/>
        <v>#DIV/0!</v>
      </c>
      <c r="I25" s="63" t="e">
        <f t="shared" si="3"/>
        <v>#DIV/0!</v>
      </c>
      <c r="J25" s="17"/>
      <c r="K25" s="62"/>
      <c r="M25" s="168"/>
      <c r="N25" s="168"/>
      <c r="O25" s="168"/>
      <c r="P25" s="168"/>
      <c r="Q25" s="168"/>
      <c r="R25" s="168"/>
      <c r="S25" s="168"/>
    </row>
    <row r="26" spans="1:19" ht="19.899999999999999" customHeight="1" x14ac:dyDescent="0.2">
      <c r="A26" s="34">
        <v>17</v>
      </c>
      <c r="B26" s="66"/>
      <c r="C26" s="67"/>
      <c r="D26" s="31">
        <f>SUM(Tableau4[[#This Row],[TBI et NBI Mensuel]]*12)</f>
        <v>0</v>
      </c>
      <c r="E26" s="32">
        <f>Tableau4[[#This Row],[NB Heures Mensuelles]]*12</f>
        <v>0</v>
      </c>
      <c r="F26" s="33" t="e">
        <f>Tableau4[[#This Row],[TBI-NBI Annuel]]/Tableau4[[#This Row],[Heures Annuelles]]*1820</f>
        <v>#DIV/0!</v>
      </c>
      <c r="G26" s="29">
        <f t="shared" si="0"/>
        <v>0</v>
      </c>
      <c r="H26" s="30" t="e">
        <f t="shared" si="1"/>
        <v>#DIV/0!</v>
      </c>
      <c r="I26" s="63" t="e">
        <f t="shared" si="3"/>
        <v>#DIV/0!</v>
      </c>
      <c r="J26" s="17"/>
      <c r="K26" s="62"/>
      <c r="M26" s="168"/>
      <c r="N26" s="168"/>
      <c r="O26" s="168"/>
      <c r="P26" s="168"/>
      <c r="Q26" s="168"/>
      <c r="R26" s="168"/>
      <c r="S26" s="168"/>
    </row>
    <row r="27" spans="1:19" ht="19.899999999999999" customHeight="1" x14ac:dyDescent="0.2">
      <c r="A27" s="34">
        <v>18</v>
      </c>
      <c r="B27" s="66"/>
      <c r="C27" s="67"/>
      <c r="D27" s="31">
        <f>SUM(Tableau4[[#This Row],[TBI et NBI Mensuel]]*12)</f>
        <v>0</v>
      </c>
      <c r="E27" s="32">
        <f>Tableau4[[#This Row],[NB Heures Mensuelles]]*12</f>
        <v>0</v>
      </c>
      <c r="F27" s="33" t="e">
        <f>Tableau4[[#This Row],[TBI-NBI Annuel]]/Tableau4[[#This Row],[Heures Annuelles]]*1820</f>
        <v>#DIV/0!</v>
      </c>
      <c r="G27" s="29">
        <f t="shared" si="0"/>
        <v>0</v>
      </c>
      <c r="H27" s="30" t="e">
        <f t="shared" si="1"/>
        <v>#DIV/0!</v>
      </c>
      <c r="I27" s="63" t="e">
        <f t="shared" ref="I27:I58" si="4">G27-H27</f>
        <v>#DIV/0!</v>
      </c>
      <c r="J27" s="17"/>
      <c r="K27" s="62"/>
      <c r="M27" s="89"/>
      <c r="N27" s="89"/>
      <c r="O27" s="89"/>
      <c r="P27" s="89"/>
      <c r="Q27" s="89"/>
      <c r="R27" s="89"/>
      <c r="S27" s="89"/>
    </row>
    <row r="28" spans="1:19" ht="23.25" customHeight="1" x14ac:dyDescent="0.2">
      <c r="A28" s="34">
        <v>19</v>
      </c>
      <c r="B28" s="66"/>
      <c r="C28" s="67"/>
      <c r="D28" s="31">
        <f>SUM(Tableau4[[#This Row],[TBI et NBI Mensuel]]*12)</f>
        <v>0</v>
      </c>
      <c r="E28" s="32">
        <f>Tableau4[[#This Row],[NB Heures Mensuelles]]*12</f>
        <v>0</v>
      </c>
      <c r="F28" s="33" t="e">
        <f>Tableau4[[#This Row],[TBI-NBI Annuel]]/Tableau4[[#This Row],[Heures Annuelles]]*1820</f>
        <v>#DIV/0!</v>
      </c>
      <c r="G28" s="29">
        <f t="shared" si="0"/>
        <v>0</v>
      </c>
      <c r="H28" s="30" t="e">
        <f t="shared" si="1"/>
        <v>#DIV/0!</v>
      </c>
      <c r="I28" s="63" t="e">
        <f t="shared" si="4"/>
        <v>#DIV/0!</v>
      </c>
      <c r="J28" s="17"/>
      <c r="K28" s="62"/>
      <c r="M28" s="141" t="s">
        <v>36</v>
      </c>
      <c r="N28" s="169"/>
      <c r="O28" s="169"/>
      <c r="P28" s="169"/>
      <c r="Q28" s="169"/>
      <c r="R28" s="169"/>
      <c r="S28" s="169"/>
    </row>
    <row r="29" spans="1:19" ht="19.899999999999999" customHeight="1" x14ac:dyDescent="0.2">
      <c r="A29" s="34">
        <v>20</v>
      </c>
      <c r="B29" s="66"/>
      <c r="C29" s="67"/>
      <c r="D29" s="31">
        <f>SUM(Tableau4[[#This Row],[TBI et NBI Mensuel]]*12)</f>
        <v>0</v>
      </c>
      <c r="E29" s="32">
        <f>Tableau4[[#This Row],[NB Heures Mensuelles]]*12</f>
        <v>0</v>
      </c>
      <c r="F29" s="33" t="e">
        <f>Tableau4[[#This Row],[TBI-NBI Annuel]]/Tableau4[[#This Row],[Heures Annuelles]]*1820</f>
        <v>#DIV/0!</v>
      </c>
      <c r="G29" s="29">
        <f t="shared" si="0"/>
        <v>0</v>
      </c>
      <c r="H29" s="30" t="e">
        <f t="shared" si="1"/>
        <v>#DIV/0!</v>
      </c>
      <c r="I29" s="63" t="e">
        <f t="shared" si="4"/>
        <v>#DIV/0!</v>
      </c>
      <c r="J29" s="17"/>
      <c r="K29" s="62"/>
      <c r="M29" s="89"/>
      <c r="N29" s="89"/>
      <c r="O29" s="89"/>
      <c r="P29" s="89"/>
      <c r="Q29" s="89"/>
      <c r="R29" s="89"/>
      <c r="S29" s="89"/>
    </row>
    <row r="30" spans="1:19" ht="19.899999999999999" customHeight="1" x14ac:dyDescent="0.2">
      <c r="A30" s="34">
        <v>21</v>
      </c>
      <c r="B30" s="66"/>
      <c r="C30" s="67"/>
      <c r="D30" s="31">
        <f>SUM(Tableau4[[#This Row],[TBI et NBI Mensuel]]*12)</f>
        <v>0</v>
      </c>
      <c r="E30" s="32">
        <f>Tableau4[[#This Row],[NB Heures Mensuelles]]*12</f>
        <v>0</v>
      </c>
      <c r="F30" s="33" t="e">
        <f>Tableau4[[#This Row],[TBI-NBI Annuel]]/Tableau4[[#This Row],[Heures Annuelles]]*1820</f>
        <v>#DIV/0!</v>
      </c>
      <c r="G30" s="29">
        <f t="shared" si="0"/>
        <v>0</v>
      </c>
      <c r="H30" s="30" t="e">
        <f t="shared" si="1"/>
        <v>#DIV/0!</v>
      </c>
      <c r="I30" s="63" t="e">
        <f t="shared" si="4"/>
        <v>#DIV/0!</v>
      </c>
      <c r="J30" s="17"/>
      <c r="K30" s="62"/>
      <c r="M30" s="142" t="s">
        <v>38</v>
      </c>
      <c r="N30" s="142"/>
      <c r="O30" s="142"/>
      <c r="P30" s="142"/>
      <c r="Q30" s="142"/>
      <c r="R30" s="142"/>
      <c r="S30" s="142"/>
    </row>
    <row r="31" spans="1:19" ht="19.899999999999999" customHeight="1" x14ac:dyDescent="0.2">
      <c r="A31" s="34">
        <v>22</v>
      </c>
      <c r="B31" s="66"/>
      <c r="C31" s="67"/>
      <c r="D31" s="31">
        <f>SUM(Tableau4[[#This Row],[TBI et NBI Mensuel]]*12)</f>
        <v>0</v>
      </c>
      <c r="E31" s="32">
        <f>Tableau4[[#This Row],[NB Heures Mensuelles]]*12</f>
        <v>0</v>
      </c>
      <c r="F31" s="33" t="e">
        <f>Tableau4[[#This Row],[TBI-NBI Annuel]]/Tableau4[[#This Row],[Heures Annuelles]]*1820</f>
        <v>#DIV/0!</v>
      </c>
      <c r="G31" s="29">
        <f t="shared" si="0"/>
        <v>0</v>
      </c>
      <c r="H31" s="30" t="e">
        <f t="shared" si="1"/>
        <v>#DIV/0!</v>
      </c>
      <c r="I31" s="63" t="e">
        <f t="shared" si="4"/>
        <v>#DIV/0!</v>
      </c>
      <c r="J31" s="17"/>
      <c r="K31" s="62"/>
      <c r="M31" s="142"/>
      <c r="N31" s="142"/>
      <c r="O31" s="142"/>
      <c r="P31" s="142"/>
      <c r="Q31" s="142"/>
      <c r="R31" s="142"/>
      <c r="S31" s="142"/>
    </row>
    <row r="32" spans="1:19" ht="19.899999999999999" customHeight="1" x14ac:dyDescent="0.2">
      <c r="A32" s="34">
        <v>23</v>
      </c>
      <c r="B32" s="66"/>
      <c r="C32" s="67"/>
      <c r="D32" s="31">
        <f>SUM(Tableau4[[#This Row],[TBI et NBI Mensuel]]*12)</f>
        <v>0</v>
      </c>
      <c r="E32" s="32">
        <f>Tableau4[[#This Row],[NB Heures Mensuelles]]*12</f>
        <v>0</v>
      </c>
      <c r="F32" s="33" t="e">
        <f>Tableau4[[#This Row],[TBI-NBI Annuel]]/Tableau4[[#This Row],[Heures Annuelles]]*1820</f>
        <v>#DIV/0!</v>
      </c>
      <c r="G32" s="29">
        <f t="shared" si="0"/>
        <v>0</v>
      </c>
      <c r="H32" s="30" t="e">
        <f t="shared" si="1"/>
        <v>#DIV/0!</v>
      </c>
      <c r="I32" s="63" t="e">
        <f t="shared" si="4"/>
        <v>#DIV/0!</v>
      </c>
      <c r="J32" s="17"/>
      <c r="K32" s="62"/>
      <c r="M32" s="90"/>
      <c r="N32" s="90"/>
      <c r="O32" s="90"/>
      <c r="P32" s="90"/>
      <c r="Q32" s="90"/>
      <c r="R32" s="90"/>
      <c r="S32" s="90"/>
    </row>
    <row r="33" spans="1:19" ht="19.899999999999999" customHeight="1" x14ac:dyDescent="0.2">
      <c r="A33" s="34">
        <v>24</v>
      </c>
      <c r="B33" s="66"/>
      <c r="C33" s="67"/>
      <c r="D33" s="31">
        <f>SUM(Tableau4[[#This Row],[TBI et NBI Mensuel]]*12)</f>
        <v>0</v>
      </c>
      <c r="E33" s="32">
        <f>Tableau4[[#This Row],[NB Heures Mensuelles]]*12</f>
        <v>0</v>
      </c>
      <c r="F33" s="33" t="e">
        <f>Tableau4[[#This Row],[TBI-NBI Annuel]]/Tableau4[[#This Row],[Heures Annuelles]]*1820</f>
        <v>#DIV/0!</v>
      </c>
      <c r="G33" s="29">
        <f t="shared" si="0"/>
        <v>0</v>
      </c>
      <c r="H33" s="30" t="e">
        <f t="shared" si="1"/>
        <v>#DIV/0!</v>
      </c>
      <c r="I33" s="63" t="e">
        <f t="shared" si="4"/>
        <v>#DIV/0!</v>
      </c>
      <c r="J33" s="17"/>
      <c r="K33" s="62"/>
      <c r="M33" s="92"/>
      <c r="N33" s="92"/>
      <c r="O33" s="92"/>
      <c r="P33" s="92"/>
      <c r="Q33" s="92"/>
      <c r="R33" s="92"/>
      <c r="S33" s="92"/>
    </row>
    <row r="34" spans="1:19" ht="19.899999999999999" customHeight="1" x14ac:dyDescent="0.2">
      <c r="A34" s="34">
        <v>25</v>
      </c>
      <c r="B34" s="66"/>
      <c r="C34" s="67"/>
      <c r="D34" s="31">
        <f>SUM(Tableau4[[#This Row],[TBI et NBI Mensuel]]*12)</f>
        <v>0</v>
      </c>
      <c r="E34" s="32">
        <f>Tableau4[[#This Row],[NB Heures Mensuelles]]*12</f>
        <v>0</v>
      </c>
      <c r="F34" s="33" t="e">
        <f>Tableau4[[#This Row],[TBI-NBI Annuel]]/Tableau4[[#This Row],[Heures Annuelles]]*1820</f>
        <v>#DIV/0!</v>
      </c>
      <c r="G34" s="29">
        <f t="shared" si="0"/>
        <v>0</v>
      </c>
      <c r="H34" s="30" t="e">
        <f t="shared" si="1"/>
        <v>#DIV/0!</v>
      </c>
      <c r="I34" s="63" t="e">
        <f t="shared" si="4"/>
        <v>#DIV/0!</v>
      </c>
      <c r="J34" s="17"/>
      <c r="K34" s="62"/>
      <c r="M34" s="89"/>
      <c r="N34" s="89"/>
      <c r="O34" s="89"/>
      <c r="P34" s="89"/>
      <c r="Q34" s="89"/>
      <c r="R34" s="89"/>
      <c r="S34" s="89"/>
    </row>
    <row r="35" spans="1:19" ht="19.899999999999999" customHeight="1" x14ac:dyDescent="0.2">
      <c r="A35" s="34">
        <v>26</v>
      </c>
      <c r="B35" s="66"/>
      <c r="C35" s="67"/>
      <c r="D35" s="31">
        <f>SUM(Tableau4[[#This Row],[TBI et NBI Mensuel]]*12)</f>
        <v>0</v>
      </c>
      <c r="E35" s="32">
        <f>Tableau4[[#This Row],[NB Heures Mensuelles]]*12</f>
        <v>0</v>
      </c>
      <c r="F35" s="33" t="e">
        <f>Tableau4[[#This Row],[TBI-NBI Annuel]]/Tableau4[[#This Row],[Heures Annuelles]]*1820</f>
        <v>#DIV/0!</v>
      </c>
      <c r="G35" s="29">
        <f t="shared" si="0"/>
        <v>0</v>
      </c>
      <c r="H35" s="30" t="e">
        <f t="shared" si="1"/>
        <v>#DIV/0!</v>
      </c>
      <c r="I35" s="63" t="e">
        <f t="shared" si="4"/>
        <v>#DIV/0!</v>
      </c>
      <c r="J35" s="17"/>
      <c r="K35" s="62"/>
      <c r="M35" s="89"/>
      <c r="N35" s="89"/>
      <c r="O35" s="89"/>
      <c r="P35" s="89"/>
      <c r="Q35" s="89"/>
      <c r="R35" s="89"/>
      <c r="S35" s="89"/>
    </row>
    <row r="36" spans="1:19" ht="19.899999999999999" customHeight="1" x14ac:dyDescent="0.2">
      <c r="A36" s="34">
        <v>27</v>
      </c>
      <c r="B36" s="66"/>
      <c r="C36" s="67"/>
      <c r="D36" s="31">
        <f>SUM(Tableau4[[#This Row],[TBI et NBI Mensuel]]*12)</f>
        <v>0</v>
      </c>
      <c r="E36" s="32">
        <f>Tableau4[[#This Row],[NB Heures Mensuelles]]*12</f>
        <v>0</v>
      </c>
      <c r="F36" s="33" t="e">
        <f>Tableau4[[#This Row],[TBI-NBI Annuel]]/Tableau4[[#This Row],[Heures Annuelles]]*1820</f>
        <v>#DIV/0!</v>
      </c>
      <c r="G36" s="29">
        <f t="shared" si="0"/>
        <v>0</v>
      </c>
      <c r="H36" s="30" t="e">
        <f t="shared" si="1"/>
        <v>#DIV/0!</v>
      </c>
      <c r="I36" s="63" t="e">
        <f t="shared" si="4"/>
        <v>#DIV/0!</v>
      </c>
      <c r="J36" s="17"/>
      <c r="K36" s="62"/>
      <c r="M36" s="89"/>
      <c r="N36" s="89"/>
      <c r="O36" s="89"/>
      <c r="P36" s="89"/>
      <c r="Q36" s="89"/>
      <c r="R36" s="89"/>
      <c r="S36" s="89"/>
    </row>
    <row r="37" spans="1:19" ht="19.899999999999999" customHeight="1" x14ac:dyDescent="0.2">
      <c r="A37" s="34">
        <v>28</v>
      </c>
      <c r="B37" s="66"/>
      <c r="C37" s="67"/>
      <c r="D37" s="31">
        <f>SUM(Tableau4[[#This Row],[TBI et NBI Mensuel]]*12)</f>
        <v>0</v>
      </c>
      <c r="E37" s="32">
        <f>Tableau4[[#This Row],[NB Heures Mensuelles]]*12</f>
        <v>0</v>
      </c>
      <c r="F37" s="33" t="e">
        <f>Tableau4[[#This Row],[TBI-NBI Annuel]]/Tableau4[[#This Row],[Heures Annuelles]]*1820</f>
        <v>#DIV/0!</v>
      </c>
      <c r="G37" s="29">
        <f t="shared" si="0"/>
        <v>0</v>
      </c>
      <c r="H37" s="30" t="e">
        <f t="shared" si="1"/>
        <v>#DIV/0!</v>
      </c>
      <c r="I37" s="63" t="e">
        <f t="shared" si="4"/>
        <v>#DIV/0!</v>
      </c>
      <c r="J37" s="17"/>
      <c r="K37" s="62"/>
      <c r="M37" s="89"/>
      <c r="N37" s="89"/>
      <c r="O37" s="89"/>
      <c r="P37" s="89"/>
      <c r="Q37" s="89"/>
      <c r="R37" s="89"/>
      <c r="S37" s="89"/>
    </row>
    <row r="38" spans="1:19" ht="19.899999999999999" customHeight="1" x14ac:dyDescent="0.2">
      <c r="A38" s="34">
        <v>29</v>
      </c>
      <c r="B38" s="66"/>
      <c r="C38" s="67"/>
      <c r="D38" s="31">
        <f>SUM(Tableau4[[#This Row],[TBI et NBI Mensuel]]*12)</f>
        <v>0</v>
      </c>
      <c r="E38" s="32">
        <f>Tableau4[[#This Row],[NB Heures Mensuelles]]*12</f>
        <v>0</v>
      </c>
      <c r="F38" s="33" t="e">
        <f>Tableau4[[#This Row],[TBI-NBI Annuel]]/Tableau4[[#This Row],[Heures Annuelles]]*1820</f>
        <v>#DIV/0!</v>
      </c>
      <c r="G38" s="29">
        <f t="shared" si="0"/>
        <v>0</v>
      </c>
      <c r="H38" s="30" t="e">
        <f t="shared" si="1"/>
        <v>#DIV/0!</v>
      </c>
      <c r="I38" s="63" t="e">
        <f t="shared" si="4"/>
        <v>#DIV/0!</v>
      </c>
      <c r="J38" s="17"/>
      <c r="K38" s="62"/>
      <c r="M38" s="89"/>
      <c r="N38" s="89"/>
      <c r="O38" s="89"/>
      <c r="P38" s="89"/>
      <c r="Q38" s="89"/>
      <c r="R38" s="89"/>
      <c r="S38" s="89"/>
    </row>
    <row r="39" spans="1:19" ht="19.899999999999999" customHeight="1" x14ac:dyDescent="0.2">
      <c r="A39" s="34">
        <v>30</v>
      </c>
      <c r="B39" s="66"/>
      <c r="C39" s="67"/>
      <c r="D39" s="31">
        <f>SUM(Tableau4[[#This Row],[TBI et NBI Mensuel]]*12)</f>
        <v>0</v>
      </c>
      <c r="E39" s="32">
        <f>Tableau4[[#This Row],[NB Heures Mensuelles]]*12</f>
        <v>0</v>
      </c>
      <c r="F39" s="33" t="e">
        <f>Tableau4[[#This Row],[TBI-NBI Annuel]]/Tableau4[[#This Row],[Heures Annuelles]]*1820</f>
        <v>#DIV/0!</v>
      </c>
      <c r="G39" s="29">
        <f t="shared" si="0"/>
        <v>0</v>
      </c>
      <c r="H39" s="30" t="e">
        <f t="shared" si="1"/>
        <v>#DIV/0!</v>
      </c>
      <c r="I39" s="63" t="e">
        <f t="shared" si="4"/>
        <v>#DIV/0!</v>
      </c>
      <c r="J39" s="17"/>
      <c r="K39" s="62"/>
      <c r="M39" s="94"/>
      <c r="N39" s="94"/>
      <c r="O39" s="94"/>
      <c r="P39" s="94"/>
      <c r="Q39" s="94"/>
      <c r="R39" s="94"/>
      <c r="S39" s="94"/>
    </row>
    <row r="40" spans="1:19" ht="19.899999999999999" customHeight="1" x14ac:dyDescent="0.2">
      <c r="A40" s="34">
        <v>31</v>
      </c>
      <c r="B40" s="66"/>
      <c r="C40" s="67"/>
      <c r="D40" s="31">
        <f>SUM(Tableau4[[#This Row],[TBI et NBI Mensuel]]*12)</f>
        <v>0</v>
      </c>
      <c r="E40" s="32">
        <f>Tableau4[[#This Row],[NB Heures Mensuelles]]*12</f>
        <v>0</v>
      </c>
      <c r="F40" s="33" t="e">
        <f>Tableau4[[#This Row],[TBI-NBI Annuel]]/Tableau4[[#This Row],[Heures Annuelles]]*1820</f>
        <v>#DIV/0!</v>
      </c>
      <c r="G40" s="29">
        <f t="shared" si="0"/>
        <v>0</v>
      </c>
      <c r="H40" s="30" t="e">
        <f t="shared" si="1"/>
        <v>#DIV/0!</v>
      </c>
      <c r="I40" s="63" t="e">
        <f t="shared" si="4"/>
        <v>#DIV/0!</v>
      </c>
      <c r="J40" s="17"/>
      <c r="K40" s="62"/>
    </row>
    <row r="41" spans="1:19" ht="19.899999999999999" customHeight="1" x14ac:dyDescent="0.2">
      <c r="A41" s="34">
        <v>32</v>
      </c>
      <c r="B41" s="66"/>
      <c r="C41" s="67"/>
      <c r="D41" s="31">
        <f>SUM(Tableau4[[#This Row],[TBI et NBI Mensuel]]*12)</f>
        <v>0</v>
      </c>
      <c r="E41" s="32">
        <f>Tableau4[[#This Row],[NB Heures Mensuelles]]*12</f>
        <v>0</v>
      </c>
      <c r="F41" s="33" t="e">
        <f>Tableau4[[#This Row],[TBI-NBI Annuel]]/Tableau4[[#This Row],[Heures Annuelles]]*1820</f>
        <v>#DIV/0!</v>
      </c>
      <c r="G41" s="29">
        <f t="shared" si="0"/>
        <v>0</v>
      </c>
      <c r="H41" s="30" t="e">
        <f t="shared" si="1"/>
        <v>#DIV/0!</v>
      </c>
      <c r="I41" s="63" t="e">
        <f t="shared" si="4"/>
        <v>#DIV/0!</v>
      </c>
      <c r="J41" s="17"/>
      <c r="K41" s="62"/>
    </row>
    <row r="42" spans="1:19" ht="19.899999999999999" customHeight="1" x14ac:dyDescent="0.2">
      <c r="A42" s="34">
        <v>33</v>
      </c>
      <c r="B42" s="66"/>
      <c r="C42" s="67"/>
      <c r="D42" s="31">
        <f>SUM(Tableau4[[#This Row],[TBI et NBI Mensuel]]*12)</f>
        <v>0</v>
      </c>
      <c r="E42" s="32">
        <f>Tableau4[[#This Row],[NB Heures Mensuelles]]*12</f>
        <v>0</v>
      </c>
      <c r="F42" s="33" t="e">
        <f>Tableau4[[#This Row],[TBI-NBI Annuel]]/Tableau4[[#This Row],[Heures Annuelles]]*1820</f>
        <v>#DIV/0!</v>
      </c>
      <c r="G42" s="29">
        <f t="shared" si="0"/>
        <v>0</v>
      </c>
      <c r="H42" s="30" t="e">
        <f t="shared" ref="H42:H73" si="5">IF(G42&lt;=O$12,G42,O$12)</f>
        <v>#DIV/0!</v>
      </c>
      <c r="I42" s="63" t="e">
        <f t="shared" si="4"/>
        <v>#DIV/0!</v>
      </c>
      <c r="J42" s="17"/>
      <c r="K42" s="62"/>
    </row>
    <row r="43" spans="1:19" ht="19.899999999999999" customHeight="1" x14ac:dyDescent="0.2">
      <c r="A43" s="34">
        <v>34</v>
      </c>
      <c r="B43" s="66"/>
      <c r="C43" s="67"/>
      <c r="D43" s="31">
        <f>SUM(Tableau4[[#This Row],[TBI et NBI Mensuel]]*12)</f>
        <v>0</v>
      </c>
      <c r="E43" s="32">
        <f>Tableau4[[#This Row],[NB Heures Mensuelles]]*12</f>
        <v>0</v>
      </c>
      <c r="F43" s="33" t="e">
        <f>Tableau4[[#This Row],[TBI-NBI Annuel]]/Tableau4[[#This Row],[Heures Annuelles]]*1820</f>
        <v>#DIV/0!</v>
      </c>
      <c r="G43" s="29">
        <f t="shared" si="0"/>
        <v>0</v>
      </c>
      <c r="H43" s="30" t="e">
        <f t="shared" si="5"/>
        <v>#DIV/0!</v>
      </c>
      <c r="I43" s="63" t="e">
        <f t="shared" si="4"/>
        <v>#DIV/0!</v>
      </c>
      <c r="J43" s="17"/>
      <c r="K43" s="62"/>
    </row>
    <row r="44" spans="1:19" ht="19.899999999999999" customHeight="1" x14ac:dyDescent="0.2">
      <c r="A44" s="34">
        <v>35</v>
      </c>
      <c r="B44" s="66"/>
      <c r="C44" s="67"/>
      <c r="D44" s="31">
        <f>SUM(Tableau4[[#This Row],[TBI et NBI Mensuel]]*12)</f>
        <v>0</v>
      </c>
      <c r="E44" s="32">
        <f>Tableau4[[#This Row],[NB Heures Mensuelles]]*12</f>
        <v>0</v>
      </c>
      <c r="F44" s="33" t="e">
        <f>Tableau4[[#This Row],[TBI-NBI Annuel]]/Tableau4[[#This Row],[Heures Annuelles]]*1820</f>
        <v>#DIV/0!</v>
      </c>
      <c r="G44" s="29">
        <f t="shared" si="0"/>
        <v>0</v>
      </c>
      <c r="H44" s="30" t="e">
        <f t="shared" si="5"/>
        <v>#DIV/0!</v>
      </c>
      <c r="I44" s="63" t="e">
        <f t="shared" si="4"/>
        <v>#DIV/0!</v>
      </c>
      <c r="J44" s="17"/>
      <c r="K44" s="62"/>
    </row>
    <row r="45" spans="1:19" ht="19.899999999999999" customHeight="1" x14ac:dyDescent="0.2">
      <c r="A45" s="34">
        <v>36</v>
      </c>
      <c r="B45" s="66"/>
      <c r="C45" s="67"/>
      <c r="D45" s="31">
        <f>SUM(Tableau4[[#This Row],[TBI et NBI Mensuel]]*12)</f>
        <v>0</v>
      </c>
      <c r="E45" s="32">
        <f>Tableau4[[#This Row],[NB Heures Mensuelles]]*12</f>
        <v>0</v>
      </c>
      <c r="F45" s="33" t="e">
        <f>Tableau4[[#This Row],[TBI-NBI Annuel]]/Tableau4[[#This Row],[Heures Annuelles]]*1820</f>
        <v>#DIV/0!</v>
      </c>
      <c r="G45" s="29">
        <f t="shared" si="0"/>
        <v>0</v>
      </c>
      <c r="H45" s="30" t="e">
        <f t="shared" si="5"/>
        <v>#DIV/0!</v>
      </c>
      <c r="I45" s="63" t="e">
        <f t="shared" si="4"/>
        <v>#DIV/0!</v>
      </c>
      <c r="J45" s="17"/>
      <c r="K45" s="62"/>
    </row>
    <row r="46" spans="1:19" ht="19.899999999999999" customHeight="1" x14ac:dyDescent="0.2">
      <c r="A46" s="34">
        <v>37</v>
      </c>
      <c r="B46" s="66"/>
      <c r="C46" s="67"/>
      <c r="D46" s="31">
        <f>SUM(Tableau4[[#This Row],[TBI et NBI Mensuel]]*12)</f>
        <v>0</v>
      </c>
      <c r="E46" s="32">
        <f>Tableau4[[#This Row],[NB Heures Mensuelles]]*12</f>
        <v>0</v>
      </c>
      <c r="F46" s="33" t="e">
        <f>Tableau4[[#This Row],[TBI-NBI Annuel]]/Tableau4[[#This Row],[Heures Annuelles]]*1820</f>
        <v>#DIV/0!</v>
      </c>
      <c r="G46" s="29">
        <f t="shared" si="0"/>
        <v>0</v>
      </c>
      <c r="H46" s="30" t="e">
        <f t="shared" si="5"/>
        <v>#DIV/0!</v>
      </c>
      <c r="I46" s="63" t="e">
        <f t="shared" si="4"/>
        <v>#DIV/0!</v>
      </c>
      <c r="J46" s="17"/>
      <c r="K46" s="62"/>
      <c r="M46" s="140" t="s">
        <v>37</v>
      </c>
      <c r="N46" s="140"/>
      <c r="O46" s="140"/>
      <c r="P46" s="140"/>
      <c r="Q46" s="140"/>
      <c r="R46" s="140"/>
      <c r="S46" s="140"/>
    </row>
    <row r="47" spans="1:19" ht="19.899999999999999" customHeight="1" x14ac:dyDescent="0.2">
      <c r="A47" s="34">
        <v>38</v>
      </c>
      <c r="B47" s="66"/>
      <c r="C47" s="67"/>
      <c r="D47" s="31">
        <f>SUM(Tableau4[[#This Row],[TBI et NBI Mensuel]]*12)</f>
        <v>0</v>
      </c>
      <c r="E47" s="32">
        <f>Tableau4[[#This Row],[NB Heures Mensuelles]]*12</f>
        <v>0</v>
      </c>
      <c r="F47" s="33" t="e">
        <f>Tableau4[[#This Row],[TBI-NBI Annuel]]/Tableau4[[#This Row],[Heures Annuelles]]*1820</f>
        <v>#DIV/0!</v>
      </c>
      <c r="G47" s="29">
        <f t="shared" si="0"/>
        <v>0</v>
      </c>
      <c r="H47" s="30" t="e">
        <f t="shared" si="5"/>
        <v>#DIV/0!</v>
      </c>
      <c r="I47" s="63" t="e">
        <f t="shared" si="4"/>
        <v>#DIV/0!</v>
      </c>
      <c r="J47" s="17"/>
      <c r="K47" s="62"/>
      <c r="M47" s="140"/>
      <c r="N47" s="140"/>
      <c r="O47" s="140"/>
      <c r="P47" s="140"/>
      <c r="Q47" s="140"/>
      <c r="R47" s="140"/>
      <c r="S47" s="140"/>
    </row>
    <row r="48" spans="1:19" ht="19.899999999999999" customHeight="1" x14ac:dyDescent="0.2">
      <c r="A48" s="34">
        <v>39</v>
      </c>
      <c r="B48" s="66"/>
      <c r="C48" s="67"/>
      <c r="D48" s="31">
        <f>SUM(Tableau4[[#This Row],[TBI et NBI Mensuel]]*12)</f>
        <v>0</v>
      </c>
      <c r="E48" s="32">
        <f>Tableau4[[#This Row],[NB Heures Mensuelles]]*12</f>
        <v>0</v>
      </c>
      <c r="F48" s="33" t="e">
        <f>Tableau4[[#This Row],[TBI-NBI Annuel]]/Tableau4[[#This Row],[Heures Annuelles]]*1820</f>
        <v>#DIV/0!</v>
      </c>
      <c r="G48" s="29">
        <f t="shared" si="0"/>
        <v>0</v>
      </c>
      <c r="H48" s="30" t="e">
        <f t="shared" si="5"/>
        <v>#DIV/0!</v>
      </c>
      <c r="I48" s="63" t="e">
        <f t="shared" si="4"/>
        <v>#DIV/0!</v>
      </c>
      <c r="J48" s="17"/>
      <c r="K48" s="62"/>
      <c r="M48" s="140"/>
      <c r="N48" s="140"/>
      <c r="O48" s="140"/>
      <c r="P48" s="140"/>
      <c r="Q48" s="140"/>
      <c r="R48" s="140"/>
      <c r="S48" s="140"/>
    </row>
    <row r="49" spans="1:19" ht="19.899999999999999" customHeight="1" x14ac:dyDescent="0.2">
      <c r="A49" s="34">
        <v>40</v>
      </c>
      <c r="B49" s="66"/>
      <c r="C49" s="67"/>
      <c r="D49" s="31">
        <f>SUM(Tableau4[[#This Row],[TBI et NBI Mensuel]]*12)</f>
        <v>0</v>
      </c>
      <c r="E49" s="32">
        <f>Tableau4[[#This Row],[NB Heures Mensuelles]]*12</f>
        <v>0</v>
      </c>
      <c r="F49" s="33" t="e">
        <f>Tableau4[[#This Row],[TBI-NBI Annuel]]/Tableau4[[#This Row],[Heures Annuelles]]*1820</f>
        <v>#DIV/0!</v>
      </c>
      <c r="G49" s="29">
        <f t="shared" si="0"/>
        <v>0</v>
      </c>
      <c r="H49" s="30" t="e">
        <f t="shared" si="5"/>
        <v>#DIV/0!</v>
      </c>
      <c r="I49" s="63" t="e">
        <f t="shared" si="4"/>
        <v>#DIV/0!</v>
      </c>
      <c r="J49" s="17"/>
      <c r="K49" s="62"/>
      <c r="M49" s="93"/>
      <c r="N49" s="93"/>
      <c r="O49" s="93"/>
      <c r="P49" s="93"/>
      <c r="Q49" s="94"/>
      <c r="R49" s="94"/>
      <c r="S49" s="94"/>
    </row>
    <row r="50" spans="1:19" ht="19.899999999999999" customHeight="1" x14ac:dyDescent="0.2">
      <c r="A50" s="34">
        <v>41</v>
      </c>
      <c r="B50" s="66"/>
      <c r="C50" s="67"/>
      <c r="D50" s="31">
        <f>SUM(Tableau4[[#This Row],[TBI et NBI Mensuel]]*12)</f>
        <v>0</v>
      </c>
      <c r="E50" s="32">
        <f>Tableau4[[#This Row],[NB Heures Mensuelles]]*12</f>
        <v>0</v>
      </c>
      <c r="F50" s="33" t="e">
        <f>Tableau4[[#This Row],[TBI-NBI Annuel]]/Tableau4[[#This Row],[Heures Annuelles]]*1820</f>
        <v>#DIV/0!</v>
      </c>
      <c r="G50" s="29">
        <f t="shared" si="0"/>
        <v>0</v>
      </c>
      <c r="H50" s="30" t="e">
        <f t="shared" si="5"/>
        <v>#DIV/0!</v>
      </c>
      <c r="I50" s="63" t="e">
        <f t="shared" si="4"/>
        <v>#DIV/0!</v>
      </c>
      <c r="J50" s="17"/>
      <c r="K50" s="62"/>
      <c r="M50" s="93"/>
      <c r="N50" s="93"/>
      <c r="O50" s="93"/>
      <c r="P50" s="93"/>
      <c r="Q50" s="94"/>
      <c r="R50" s="94"/>
      <c r="S50" s="94"/>
    </row>
    <row r="51" spans="1:19" ht="19.899999999999999" customHeight="1" x14ac:dyDescent="0.2">
      <c r="A51" s="34">
        <v>42</v>
      </c>
      <c r="B51" s="66"/>
      <c r="C51" s="67"/>
      <c r="D51" s="31">
        <f>SUM(Tableau4[[#This Row],[TBI et NBI Mensuel]]*12)</f>
        <v>0</v>
      </c>
      <c r="E51" s="32">
        <f>Tableau4[[#This Row],[NB Heures Mensuelles]]*12</f>
        <v>0</v>
      </c>
      <c r="F51" s="33" t="e">
        <f>Tableau4[[#This Row],[TBI-NBI Annuel]]/Tableau4[[#This Row],[Heures Annuelles]]*1820</f>
        <v>#DIV/0!</v>
      </c>
      <c r="G51" s="29">
        <f t="shared" si="0"/>
        <v>0</v>
      </c>
      <c r="H51" s="30" t="e">
        <f t="shared" si="5"/>
        <v>#DIV/0!</v>
      </c>
      <c r="I51" s="63" t="e">
        <f t="shared" si="4"/>
        <v>#DIV/0!</v>
      </c>
      <c r="J51" s="17"/>
      <c r="K51" s="62"/>
      <c r="M51" s="93"/>
      <c r="N51" s="93"/>
      <c r="O51" s="93"/>
      <c r="P51" s="93"/>
      <c r="Q51" s="94"/>
      <c r="R51" s="94"/>
      <c r="S51" s="94"/>
    </row>
    <row r="52" spans="1:19" ht="19.899999999999999" customHeight="1" x14ac:dyDescent="0.2">
      <c r="A52" s="34">
        <v>43</v>
      </c>
      <c r="B52" s="66"/>
      <c r="C52" s="67"/>
      <c r="D52" s="31">
        <f>SUM(Tableau4[[#This Row],[TBI et NBI Mensuel]]*12)</f>
        <v>0</v>
      </c>
      <c r="E52" s="32">
        <f>Tableau4[[#This Row],[NB Heures Mensuelles]]*12</f>
        <v>0</v>
      </c>
      <c r="F52" s="33" t="e">
        <f>Tableau4[[#This Row],[TBI-NBI Annuel]]/Tableau4[[#This Row],[Heures Annuelles]]*1820</f>
        <v>#DIV/0!</v>
      </c>
      <c r="G52" s="29">
        <f t="shared" si="0"/>
        <v>0</v>
      </c>
      <c r="H52" s="30" t="e">
        <f t="shared" si="5"/>
        <v>#DIV/0!</v>
      </c>
      <c r="I52" s="63" t="e">
        <f t="shared" si="4"/>
        <v>#DIV/0!</v>
      </c>
      <c r="J52" s="17"/>
      <c r="K52" s="62"/>
    </row>
    <row r="53" spans="1:19" ht="19.899999999999999" customHeight="1" x14ac:dyDescent="0.2">
      <c r="A53" s="34">
        <v>44</v>
      </c>
      <c r="B53" s="66"/>
      <c r="C53" s="67"/>
      <c r="D53" s="31">
        <f>SUM(Tableau4[[#This Row],[TBI et NBI Mensuel]]*12)</f>
        <v>0</v>
      </c>
      <c r="E53" s="32">
        <f>Tableau4[[#This Row],[NB Heures Mensuelles]]*12</f>
        <v>0</v>
      </c>
      <c r="F53" s="33" t="e">
        <f>Tableau4[[#This Row],[TBI-NBI Annuel]]/Tableau4[[#This Row],[Heures Annuelles]]*1820</f>
        <v>#DIV/0!</v>
      </c>
      <c r="G53" s="29">
        <f t="shared" si="0"/>
        <v>0</v>
      </c>
      <c r="H53" s="30" t="e">
        <f t="shared" si="5"/>
        <v>#DIV/0!</v>
      </c>
      <c r="I53" s="63" t="e">
        <f t="shared" si="4"/>
        <v>#DIV/0!</v>
      </c>
      <c r="J53" s="17"/>
      <c r="K53" s="62"/>
      <c r="M53" s="95"/>
      <c r="N53" s="95"/>
      <c r="O53" s="95"/>
      <c r="P53" s="95"/>
      <c r="Q53" s="95"/>
      <c r="R53" s="95"/>
      <c r="S53" s="95"/>
    </row>
    <row r="54" spans="1:19" ht="19.899999999999999" customHeight="1" x14ac:dyDescent="0.2">
      <c r="A54" s="34">
        <v>45</v>
      </c>
      <c r="B54" s="66"/>
      <c r="C54" s="67"/>
      <c r="D54" s="31">
        <f>SUM(Tableau4[[#This Row],[TBI et NBI Mensuel]]*12)</f>
        <v>0</v>
      </c>
      <c r="E54" s="32">
        <f>Tableau4[[#This Row],[NB Heures Mensuelles]]*12</f>
        <v>0</v>
      </c>
      <c r="F54" s="33" t="e">
        <f>Tableau4[[#This Row],[TBI-NBI Annuel]]/Tableau4[[#This Row],[Heures Annuelles]]*1820</f>
        <v>#DIV/0!</v>
      </c>
      <c r="G54" s="29">
        <f t="shared" si="0"/>
        <v>0</v>
      </c>
      <c r="H54" s="30" t="e">
        <f t="shared" si="5"/>
        <v>#DIV/0!</v>
      </c>
      <c r="I54" s="63" t="e">
        <f t="shared" si="4"/>
        <v>#DIV/0!</v>
      </c>
      <c r="J54" s="17"/>
      <c r="K54" s="62"/>
    </row>
    <row r="55" spans="1:19" ht="19.899999999999999" customHeight="1" x14ac:dyDescent="0.2">
      <c r="A55" s="34">
        <v>46</v>
      </c>
      <c r="B55" s="66"/>
      <c r="C55" s="67"/>
      <c r="D55" s="31">
        <f>SUM(Tableau4[[#This Row],[TBI et NBI Mensuel]]*12)</f>
        <v>0</v>
      </c>
      <c r="E55" s="32">
        <f>Tableau4[[#This Row],[NB Heures Mensuelles]]*12</f>
        <v>0</v>
      </c>
      <c r="F55" s="33" t="e">
        <f>Tableau4[[#This Row],[TBI-NBI Annuel]]/Tableau4[[#This Row],[Heures Annuelles]]*1820</f>
        <v>#DIV/0!</v>
      </c>
      <c r="G55" s="29">
        <f t="shared" si="0"/>
        <v>0</v>
      </c>
      <c r="H55" s="30" t="e">
        <f t="shared" si="5"/>
        <v>#DIV/0!</v>
      </c>
      <c r="I55" s="63" t="e">
        <f t="shared" si="4"/>
        <v>#DIV/0!</v>
      </c>
      <c r="J55" s="17"/>
      <c r="K55" s="62"/>
    </row>
    <row r="56" spans="1:19" ht="19.899999999999999" customHeight="1" x14ac:dyDescent="0.2">
      <c r="A56" s="34">
        <v>47</v>
      </c>
      <c r="B56" s="66"/>
      <c r="C56" s="67"/>
      <c r="D56" s="31">
        <f>SUM(Tableau4[[#This Row],[TBI et NBI Mensuel]]*12)</f>
        <v>0</v>
      </c>
      <c r="E56" s="32">
        <f>Tableau4[[#This Row],[NB Heures Mensuelles]]*12</f>
        <v>0</v>
      </c>
      <c r="F56" s="33" t="e">
        <f>Tableau4[[#This Row],[TBI-NBI Annuel]]/Tableau4[[#This Row],[Heures Annuelles]]*1820</f>
        <v>#DIV/0!</v>
      </c>
      <c r="G56" s="29">
        <f t="shared" si="0"/>
        <v>0</v>
      </c>
      <c r="H56" s="30" t="e">
        <f t="shared" si="5"/>
        <v>#DIV/0!</v>
      </c>
      <c r="I56" s="63" t="e">
        <f t="shared" si="4"/>
        <v>#DIV/0!</v>
      </c>
      <c r="J56" s="17"/>
      <c r="K56" s="62"/>
    </row>
    <row r="57" spans="1:19" ht="19.899999999999999" customHeight="1" x14ac:dyDescent="0.2">
      <c r="A57" s="34">
        <v>48</v>
      </c>
      <c r="B57" s="66"/>
      <c r="C57" s="67"/>
      <c r="D57" s="31">
        <f>SUM(Tableau4[[#This Row],[TBI et NBI Mensuel]]*12)</f>
        <v>0</v>
      </c>
      <c r="E57" s="32">
        <f>Tableau4[[#This Row],[NB Heures Mensuelles]]*12</f>
        <v>0</v>
      </c>
      <c r="F57" s="33" t="e">
        <f>Tableau4[[#This Row],[TBI-NBI Annuel]]/Tableau4[[#This Row],[Heures Annuelles]]*1820</f>
        <v>#DIV/0!</v>
      </c>
      <c r="G57" s="29">
        <f t="shared" si="0"/>
        <v>0</v>
      </c>
      <c r="H57" s="30" t="e">
        <f t="shared" si="5"/>
        <v>#DIV/0!</v>
      </c>
      <c r="I57" s="63" t="e">
        <f t="shared" si="4"/>
        <v>#DIV/0!</v>
      </c>
      <c r="J57" s="17"/>
      <c r="K57" s="62"/>
    </row>
    <row r="58" spans="1:19" ht="19.899999999999999" customHeight="1" x14ac:dyDescent="0.2">
      <c r="A58" s="34">
        <v>49</v>
      </c>
      <c r="B58" s="66"/>
      <c r="C58" s="67"/>
      <c r="D58" s="31">
        <f>SUM(Tableau4[[#This Row],[TBI et NBI Mensuel]]*12)</f>
        <v>0</v>
      </c>
      <c r="E58" s="32">
        <f>Tableau4[[#This Row],[NB Heures Mensuelles]]*12</f>
        <v>0</v>
      </c>
      <c r="F58" s="33" t="e">
        <f>Tableau4[[#This Row],[TBI-NBI Annuel]]/Tableau4[[#This Row],[Heures Annuelles]]*1820</f>
        <v>#DIV/0!</v>
      </c>
      <c r="G58" s="29">
        <f t="shared" si="0"/>
        <v>0</v>
      </c>
      <c r="H58" s="30" t="e">
        <f t="shared" si="5"/>
        <v>#DIV/0!</v>
      </c>
      <c r="I58" s="63" t="e">
        <f t="shared" si="4"/>
        <v>#DIV/0!</v>
      </c>
      <c r="J58" s="17"/>
      <c r="K58" s="62"/>
    </row>
    <row r="59" spans="1:19" ht="19.899999999999999" customHeight="1" x14ac:dyDescent="0.2">
      <c r="A59" s="34">
        <v>50</v>
      </c>
      <c r="B59" s="66"/>
      <c r="C59" s="67"/>
      <c r="D59" s="31">
        <f>SUM(Tableau4[[#This Row],[TBI et NBI Mensuel]]*12)</f>
        <v>0</v>
      </c>
      <c r="E59" s="32">
        <f>Tableau4[[#This Row],[NB Heures Mensuelles]]*12</f>
        <v>0</v>
      </c>
      <c r="F59" s="33" t="e">
        <f>Tableau4[[#This Row],[TBI-NBI Annuel]]/Tableau4[[#This Row],[Heures Annuelles]]*1820</f>
        <v>#DIV/0!</v>
      </c>
      <c r="G59" s="29">
        <f t="shared" si="0"/>
        <v>0</v>
      </c>
      <c r="H59" s="30" t="e">
        <f t="shared" si="5"/>
        <v>#DIV/0!</v>
      </c>
      <c r="I59" s="63" t="e">
        <f t="shared" ref="I59:I134" si="6">G59-H59</f>
        <v>#DIV/0!</v>
      </c>
      <c r="J59" s="17"/>
      <c r="K59" s="62"/>
    </row>
    <row r="60" spans="1:19" ht="19.899999999999999" customHeight="1" x14ac:dyDescent="0.2">
      <c r="A60" s="34">
        <v>51</v>
      </c>
      <c r="B60" s="66"/>
      <c r="C60" s="67"/>
      <c r="D60" s="31">
        <f>SUM(Tableau4[[#This Row],[TBI et NBI Mensuel]]*12)</f>
        <v>0</v>
      </c>
      <c r="E60" s="32">
        <f>Tableau4[[#This Row],[NB Heures Mensuelles]]*12</f>
        <v>0</v>
      </c>
      <c r="F60" s="33" t="e">
        <f>Tableau4[[#This Row],[TBI-NBI Annuel]]/Tableau4[[#This Row],[Heures Annuelles]]*1820</f>
        <v>#DIV/0!</v>
      </c>
      <c r="G60" s="29">
        <f t="shared" si="0"/>
        <v>0</v>
      </c>
      <c r="H60" s="30" t="e">
        <f t="shared" si="5"/>
        <v>#DIV/0!</v>
      </c>
      <c r="I60" s="63" t="e">
        <f t="shared" si="6"/>
        <v>#DIV/0!</v>
      </c>
      <c r="J60" s="17"/>
      <c r="K60" s="62"/>
    </row>
    <row r="61" spans="1:19" ht="19.899999999999999" customHeight="1" x14ac:dyDescent="0.2">
      <c r="A61" s="34">
        <v>52</v>
      </c>
      <c r="B61" s="66"/>
      <c r="C61" s="67"/>
      <c r="D61" s="31">
        <f>SUM(Tableau4[[#This Row],[TBI et NBI Mensuel]]*12)</f>
        <v>0</v>
      </c>
      <c r="E61" s="32">
        <f>Tableau4[[#This Row],[NB Heures Mensuelles]]*12</f>
        <v>0</v>
      </c>
      <c r="F61" s="33" t="e">
        <f>Tableau4[[#This Row],[TBI-NBI Annuel]]/Tableau4[[#This Row],[Heures Annuelles]]*1820</f>
        <v>#DIV/0!</v>
      </c>
      <c r="G61" s="29">
        <f t="shared" si="0"/>
        <v>0</v>
      </c>
      <c r="H61" s="30" t="e">
        <f t="shared" si="5"/>
        <v>#DIV/0!</v>
      </c>
      <c r="I61" s="63" t="e">
        <f t="shared" si="6"/>
        <v>#DIV/0!</v>
      </c>
      <c r="J61" s="17"/>
      <c r="K61" s="62"/>
    </row>
    <row r="62" spans="1:19" ht="23.25" customHeight="1" x14ac:dyDescent="0.2">
      <c r="A62" s="34">
        <v>53</v>
      </c>
      <c r="B62" s="66"/>
      <c r="C62" s="67"/>
      <c r="D62" s="31">
        <f>SUM(Tableau4[[#This Row],[TBI et NBI Mensuel]]*12)</f>
        <v>0</v>
      </c>
      <c r="E62" s="32">
        <f>Tableau4[[#This Row],[NB Heures Mensuelles]]*12</f>
        <v>0</v>
      </c>
      <c r="F62" s="33" t="e">
        <f>Tableau4[[#This Row],[TBI-NBI Annuel]]/Tableau4[[#This Row],[Heures Annuelles]]*1820</f>
        <v>#DIV/0!</v>
      </c>
      <c r="G62" s="29">
        <f t="shared" si="0"/>
        <v>0</v>
      </c>
      <c r="H62" s="30" t="e">
        <f t="shared" si="5"/>
        <v>#DIV/0!</v>
      </c>
      <c r="I62" s="63" t="e">
        <f t="shared" si="6"/>
        <v>#DIV/0!</v>
      </c>
      <c r="J62" s="17"/>
      <c r="K62" s="62"/>
      <c r="M62" s="141" t="s">
        <v>34</v>
      </c>
      <c r="N62" s="141"/>
      <c r="O62" s="141"/>
      <c r="P62" s="141"/>
      <c r="Q62" s="141"/>
      <c r="R62" s="141"/>
      <c r="S62" s="141"/>
    </row>
    <row r="63" spans="1:19" ht="19.899999999999999" customHeight="1" x14ac:dyDescent="0.2">
      <c r="A63" s="34">
        <v>54</v>
      </c>
      <c r="B63" s="66"/>
      <c r="C63" s="67"/>
      <c r="D63" s="31">
        <f>SUM(Tableau4[[#This Row],[TBI et NBI Mensuel]]*12)</f>
        <v>0</v>
      </c>
      <c r="E63" s="32">
        <f>Tableau4[[#This Row],[NB Heures Mensuelles]]*12</f>
        <v>0</v>
      </c>
      <c r="F63" s="33" t="e">
        <f>Tableau4[[#This Row],[TBI-NBI Annuel]]/Tableau4[[#This Row],[Heures Annuelles]]*1820</f>
        <v>#DIV/0!</v>
      </c>
      <c r="G63" s="29">
        <f t="shared" si="0"/>
        <v>0</v>
      </c>
      <c r="H63" s="30" t="e">
        <f t="shared" si="5"/>
        <v>#DIV/0!</v>
      </c>
      <c r="I63" s="63" t="e">
        <f t="shared" si="6"/>
        <v>#DIV/0!</v>
      </c>
      <c r="J63" s="17"/>
      <c r="K63" s="62"/>
      <c r="M63" s="142" t="s">
        <v>61</v>
      </c>
      <c r="N63" s="142"/>
      <c r="O63" s="142"/>
      <c r="P63" s="142"/>
      <c r="Q63" s="142"/>
      <c r="R63" s="142"/>
      <c r="S63" s="142"/>
    </row>
    <row r="64" spans="1:19" ht="19.899999999999999" customHeight="1" x14ac:dyDescent="0.2">
      <c r="A64" s="34">
        <v>55</v>
      </c>
      <c r="B64" s="66"/>
      <c r="C64" s="67"/>
      <c r="D64" s="31">
        <f>SUM(Tableau4[[#This Row],[TBI et NBI Mensuel]]*12)</f>
        <v>0</v>
      </c>
      <c r="E64" s="32">
        <f>Tableau4[[#This Row],[NB Heures Mensuelles]]*12</f>
        <v>0</v>
      </c>
      <c r="F64" s="33" t="e">
        <f>Tableau4[[#This Row],[TBI-NBI Annuel]]/Tableau4[[#This Row],[Heures Annuelles]]*1820</f>
        <v>#DIV/0!</v>
      </c>
      <c r="G64" s="29">
        <f t="shared" si="0"/>
        <v>0</v>
      </c>
      <c r="H64" s="30" t="e">
        <f t="shared" si="5"/>
        <v>#DIV/0!</v>
      </c>
      <c r="I64" s="63" t="e">
        <f t="shared" si="6"/>
        <v>#DIV/0!</v>
      </c>
      <c r="J64" s="17"/>
      <c r="K64" s="62"/>
      <c r="M64" s="142"/>
      <c r="N64" s="142"/>
      <c r="O64" s="142"/>
      <c r="P64" s="142"/>
      <c r="Q64" s="142"/>
      <c r="R64" s="142"/>
      <c r="S64" s="142"/>
    </row>
    <row r="65" spans="1:19" ht="19.899999999999999" customHeight="1" x14ac:dyDescent="0.2">
      <c r="A65" s="34">
        <v>56</v>
      </c>
      <c r="B65" s="66"/>
      <c r="C65" s="67"/>
      <c r="D65" s="31">
        <f>SUM(Tableau4[[#This Row],[TBI et NBI Mensuel]]*12)</f>
        <v>0</v>
      </c>
      <c r="E65" s="32">
        <f>Tableau4[[#This Row],[NB Heures Mensuelles]]*12</f>
        <v>0</v>
      </c>
      <c r="F65" s="33" t="e">
        <f>Tableau4[[#This Row],[TBI-NBI Annuel]]/Tableau4[[#This Row],[Heures Annuelles]]*1820</f>
        <v>#DIV/0!</v>
      </c>
      <c r="G65" s="29">
        <f t="shared" si="0"/>
        <v>0</v>
      </c>
      <c r="H65" s="30" t="e">
        <f t="shared" si="5"/>
        <v>#DIV/0!</v>
      </c>
      <c r="I65" s="63" t="e">
        <f t="shared" si="6"/>
        <v>#DIV/0!</v>
      </c>
      <c r="J65" s="17"/>
      <c r="K65" s="62"/>
      <c r="M65" s="142"/>
      <c r="N65" s="142"/>
      <c r="O65" s="142"/>
      <c r="P65" s="142"/>
      <c r="Q65" s="142"/>
      <c r="R65" s="142"/>
      <c r="S65" s="142"/>
    </row>
    <row r="66" spans="1:19" ht="19.899999999999999" customHeight="1" x14ac:dyDescent="0.2">
      <c r="A66" s="34">
        <v>57</v>
      </c>
      <c r="B66" s="66"/>
      <c r="C66" s="67"/>
      <c r="D66" s="31">
        <f>SUM(Tableau4[[#This Row],[TBI et NBI Mensuel]]*12)</f>
        <v>0</v>
      </c>
      <c r="E66" s="32">
        <f>Tableau4[[#This Row],[NB Heures Mensuelles]]*12</f>
        <v>0</v>
      </c>
      <c r="F66" s="33" t="e">
        <f>Tableau4[[#This Row],[TBI-NBI Annuel]]/Tableau4[[#This Row],[Heures Annuelles]]*1820</f>
        <v>#DIV/0!</v>
      </c>
      <c r="G66" s="29">
        <f t="shared" si="0"/>
        <v>0</v>
      </c>
      <c r="H66" s="30" t="e">
        <f t="shared" si="5"/>
        <v>#DIV/0!</v>
      </c>
      <c r="I66" s="63" t="e">
        <f t="shared" si="6"/>
        <v>#DIV/0!</v>
      </c>
      <c r="J66" s="17"/>
      <c r="K66" s="62"/>
      <c r="M66" s="142"/>
      <c r="N66" s="142"/>
      <c r="O66" s="142"/>
      <c r="P66" s="142"/>
      <c r="Q66" s="142"/>
      <c r="R66" s="142"/>
      <c r="S66" s="142"/>
    </row>
    <row r="67" spans="1:19" ht="19.899999999999999" customHeight="1" x14ac:dyDescent="0.2">
      <c r="A67" s="34">
        <v>58</v>
      </c>
      <c r="B67" s="66"/>
      <c r="C67" s="67"/>
      <c r="D67" s="31">
        <f>SUM(Tableau4[[#This Row],[TBI et NBI Mensuel]]*12)</f>
        <v>0</v>
      </c>
      <c r="E67" s="32">
        <f>Tableau4[[#This Row],[NB Heures Mensuelles]]*12</f>
        <v>0</v>
      </c>
      <c r="F67" s="33" t="e">
        <f>Tableau4[[#This Row],[TBI-NBI Annuel]]/Tableau4[[#This Row],[Heures Annuelles]]*1820</f>
        <v>#DIV/0!</v>
      </c>
      <c r="G67" s="29">
        <f t="shared" si="0"/>
        <v>0</v>
      </c>
      <c r="H67" s="30" t="e">
        <f t="shared" si="5"/>
        <v>#DIV/0!</v>
      </c>
      <c r="I67" s="63" t="e">
        <f t="shared" si="6"/>
        <v>#DIV/0!</v>
      </c>
      <c r="J67" s="17"/>
      <c r="K67" s="62"/>
    </row>
    <row r="68" spans="1:19" ht="19.899999999999999" customHeight="1" x14ac:dyDescent="0.2">
      <c r="A68" s="34">
        <v>59</v>
      </c>
      <c r="B68" s="66"/>
      <c r="C68" s="67"/>
      <c r="D68" s="31">
        <f>SUM(Tableau4[[#This Row],[TBI et NBI Mensuel]]*12)</f>
        <v>0</v>
      </c>
      <c r="E68" s="32">
        <f>Tableau4[[#This Row],[NB Heures Mensuelles]]*12</f>
        <v>0</v>
      </c>
      <c r="F68" s="33" t="e">
        <f>Tableau4[[#This Row],[TBI-NBI Annuel]]/Tableau4[[#This Row],[Heures Annuelles]]*1820</f>
        <v>#DIV/0!</v>
      </c>
      <c r="G68" s="29">
        <f t="shared" si="0"/>
        <v>0</v>
      </c>
      <c r="H68" s="30" t="e">
        <f t="shared" si="5"/>
        <v>#DIV/0!</v>
      </c>
      <c r="I68" s="63" t="e">
        <f t="shared" si="6"/>
        <v>#DIV/0!</v>
      </c>
      <c r="J68" s="17"/>
      <c r="K68" s="62"/>
    </row>
    <row r="69" spans="1:19" ht="19.899999999999999" customHeight="1" x14ac:dyDescent="0.2">
      <c r="A69" s="34">
        <v>60</v>
      </c>
      <c r="B69" s="66"/>
      <c r="C69" s="67"/>
      <c r="D69" s="31">
        <f>SUM(Tableau4[[#This Row],[TBI et NBI Mensuel]]*12)</f>
        <v>0</v>
      </c>
      <c r="E69" s="32">
        <f>Tableau4[[#This Row],[NB Heures Mensuelles]]*12</f>
        <v>0</v>
      </c>
      <c r="F69" s="33" t="e">
        <f>Tableau4[[#This Row],[TBI-NBI Annuel]]/Tableau4[[#This Row],[Heures Annuelles]]*1820</f>
        <v>#DIV/0!</v>
      </c>
      <c r="G69" s="29">
        <f t="shared" si="0"/>
        <v>0</v>
      </c>
      <c r="H69" s="30" t="e">
        <f t="shared" si="5"/>
        <v>#DIV/0!</v>
      </c>
      <c r="I69" s="63" t="e">
        <f t="shared" si="6"/>
        <v>#DIV/0!</v>
      </c>
      <c r="J69" s="17"/>
      <c r="K69" s="62"/>
    </row>
    <row r="70" spans="1:19" ht="19.899999999999999" customHeight="1" x14ac:dyDescent="0.2">
      <c r="A70" s="34">
        <v>61</v>
      </c>
      <c r="B70" s="66"/>
      <c r="C70" s="67"/>
      <c r="D70" s="31">
        <f>SUM(Tableau4[[#This Row],[TBI et NBI Mensuel]]*12)</f>
        <v>0</v>
      </c>
      <c r="E70" s="32">
        <f>Tableau4[[#This Row],[NB Heures Mensuelles]]*12</f>
        <v>0</v>
      </c>
      <c r="F70" s="33" t="e">
        <f>Tableau4[[#This Row],[TBI-NBI Annuel]]/Tableau4[[#This Row],[Heures Annuelles]]*1820</f>
        <v>#DIV/0!</v>
      </c>
      <c r="G70" s="29">
        <f t="shared" si="0"/>
        <v>0</v>
      </c>
      <c r="H70" s="30" t="e">
        <f t="shared" si="5"/>
        <v>#DIV/0!</v>
      </c>
      <c r="I70" s="63" t="e">
        <f t="shared" si="6"/>
        <v>#DIV/0!</v>
      </c>
      <c r="J70" s="17"/>
      <c r="K70" s="62"/>
    </row>
    <row r="71" spans="1:19" ht="19.899999999999999" customHeight="1" x14ac:dyDescent="0.2">
      <c r="A71" s="34">
        <v>62</v>
      </c>
      <c r="B71" s="66"/>
      <c r="C71" s="67"/>
      <c r="D71" s="31">
        <f>SUM(Tableau4[[#This Row],[TBI et NBI Mensuel]]*12)</f>
        <v>0</v>
      </c>
      <c r="E71" s="32">
        <f>Tableau4[[#This Row],[NB Heures Mensuelles]]*12</f>
        <v>0</v>
      </c>
      <c r="F71" s="33" t="e">
        <f>Tableau4[[#This Row],[TBI-NBI Annuel]]/Tableau4[[#This Row],[Heures Annuelles]]*1820</f>
        <v>#DIV/0!</v>
      </c>
      <c r="G71" s="29">
        <f t="shared" si="0"/>
        <v>0</v>
      </c>
      <c r="H71" s="30" t="e">
        <f t="shared" si="5"/>
        <v>#DIV/0!</v>
      </c>
      <c r="I71" s="63" t="e">
        <f t="shared" si="6"/>
        <v>#DIV/0!</v>
      </c>
      <c r="J71" s="17"/>
      <c r="K71" s="62"/>
      <c r="M71" s="94"/>
      <c r="N71" s="94"/>
      <c r="O71" s="94"/>
      <c r="P71" s="94"/>
      <c r="Q71" s="94"/>
      <c r="R71" s="94"/>
      <c r="S71" s="94"/>
    </row>
    <row r="72" spans="1:19" ht="19.899999999999999" customHeight="1" x14ac:dyDescent="0.2">
      <c r="A72" s="34">
        <v>63</v>
      </c>
      <c r="B72" s="66"/>
      <c r="C72" s="67"/>
      <c r="D72" s="31">
        <f>SUM(Tableau4[[#This Row],[TBI et NBI Mensuel]]*12)</f>
        <v>0</v>
      </c>
      <c r="E72" s="32">
        <f>Tableau4[[#This Row],[NB Heures Mensuelles]]*12</f>
        <v>0</v>
      </c>
      <c r="F72" s="33" t="e">
        <f>Tableau4[[#This Row],[TBI-NBI Annuel]]/Tableau4[[#This Row],[Heures Annuelles]]*1820</f>
        <v>#DIV/0!</v>
      </c>
      <c r="G72" s="29">
        <f t="shared" si="0"/>
        <v>0</v>
      </c>
      <c r="H72" s="30" t="e">
        <f t="shared" si="5"/>
        <v>#DIV/0!</v>
      </c>
      <c r="I72" s="63" t="e">
        <f t="shared" si="6"/>
        <v>#DIV/0!</v>
      </c>
      <c r="J72" s="17"/>
      <c r="K72" s="62"/>
      <c r="M72" s="94"/>
      <c r="N72" s="94"/>
      <c r="O72" s="94"/>
      <c r="P72" s="94"/>
      <c r="Q72" s="94"/>
      <c r="R72" s="94"/>
      <c r="S72" s="94"/>
    </row>
    <row r="73" spans="1:19" ht="19.899999999999999" customHeight="1" x14ac:dyDescent="0.2">
      <c r="A73" s="34">
        <v>64</v>
      </c>
      <c r="B73" s="66"/>
      <c r="C73" s="67"/>
      <c r="D73" s="31">
        <f>SUM(Tableau4[[#This Row],[TBI et NBI Mensuel]]*12)</f>
        <v>0</v>
      </c>
      <c r="E73" s="32">
        <f>Tableau4[[#This Row],[NB Heures Mensuelles]]*12</f>
        <v>0</v>
      </c>
      <c r="F73" s="33" t="e">
        <f>Tableau4[[#This Row],[TBI-NBI Annuel]]/Tableau4[[#This Row],[Heures Annuelles]]*1820</f>
        <v>#DIV/0!</v>
      </c>
      <c r="G73" s="29">
        <f t="shared" si="0"/>
        <v>0</v>
      </c>
      <c r="H73" s="30" t="e">
        <f t="shared" si="5"/>
        <v>#DIV/0!</v>
      </c>
      <c r="I73" s="63" t="e">
        <f t="shared" si="6"/>
        <v>#DIV/0!</v>
      </c>
      <c r="J73" s="17"/>
      <c r="K73" s="62"/>
      <c r="M73" s="94"/>
      <c r="N73" s="94"/>
      <c r="O73" s="94"/>
      <c r="P73" s="94"/>
      <c r="Q73" s="94"/>
      <c r="R73" s="94"/>
      <c r="S73" s="94"/>
    </row>
    <row r="74" spans="1:19" ht="19.899999999999999" customHeight="1" x14ac:dyDescent="0.2">
      <c r="A74" s="34">
        <v>65</v>
      </c>
      <c r="B74" s="66"/>
      <c r="C74" s="67"/>
      <c r="D74" s="68">
        <f>SUM(Tableau4[[#This Row],[TBI et NBI Mensuel]]*12)</f>
        <v>0</v>
      </c>
      <c r="E74" s="69">
        <f>Tableau4[[#This Row],[NB Heures Mensuelles]]*12</f>
        <v>0</v>
      </c>
      <c r="F74" s="70" t="e">
        <f>Tableau4[[#This Row],[TBI-NBI Annuel]]/Tableau4[[#This Row],[Heures Annuelles]]*1820</f>
        <v>#DIV/0!</v>
      </c>
      <c r="G74" s="29">
        <f t="shared" ref="G74:G137" si="7">(D74/12)*1.15%</f>
        <v>0</v>
      </c>
      <c r="H74" s="71" t="e">
        <f t="shared" ref="H74:H105" si="8">IF(G74&lt;=O$12,G74,O$12)</f>
        <v>#DIV/0!</v>
      </c>
      <c r="I74" s="72" t="e">
        <f t="shared" ref="I74:I105" si="9">G74-H74</f>
        <v>#DIV/0!</v>
      </c>
      <c r="J74" s="17"/>
      <c r="K74" s="62"/>
      <c r="M74" s="94"/>
      <c r="N74" s="94"/>
      <c r="O74" s="94"/>
      <c r="P74" s="94"/>
      <c r="Q74" s="94"/>
      <c r="R74" s="94"/>
      <c r="S74" s="94"/>
    </row>
    <row r="75" spans="1:19" ht="19.899999999999999" customHeight="1" x14ac:dyDescent="0.2">
      <c r="A75" s="34">
        <v>66</v>
      </c>
      <c r="B75" s="66"/>
      <c r="C75" s="67"/>
      <c r="D75" s="68">
        <f>SUM(Tableau4[[#This Row],[TBI et NBI Mensuel]]*12)</f>
        <v>0</v>
      </c>
      <c r="E75" s="69">
        <f>Tableau4[[#This Row],[NB Heures Mensuelles]]*12</f>
        <v>0</v>
      </c>
      <c r="F75" s="70" t="e">
        <f>Tableau4[[#This Row],[TBI-NBI Annuel]]/Tableau4[[#This Row],[Heures Annuelles]]*1820</f>
        <v>#DIV/0!</v>
      </c>
      <c r="G75" s="29">
        <f t="shared" si="7"/>
        <v>0</v>
      </c>
      <c r="H75" s="71" t="e">
        <f t="shared" si="8"/>
        <v>#DIV/0!</v>
      </c>
      <c r="I75" s="72" t="e">
        <f t="shared" si="9"/>
        <v>#DIV/0!</v>
      </c>
      <c r="J75" s="17"/>
      <c r="K75" s="62"/>
      <c r="M75" s="94"/>
      <c r="N75" s="94"/>
      <c r="O75" s="94"/>
      <c r="P75" s="94"/>
      <c r="Q75" s="94"/>
      <c r="R75" s="94"/>
      <c r="S75" s="94"/>
    </row>
    <row r="76" spans="1:19" ht="19.899999999999999" customHeight="1" x14ac:dyDescent="0.2">
      <c r="A76" s="34">
        <v>67</v>
      </c>
      <c r="B76" s="66"/>
      <c r="C76" s="67"/>
      <c r="D76" s="68">
        <f>SUM(Tableau4[[#This Row],[TBI et NBI Mensuel]]*12)</f>
        <v>0</v>
      </c>
      <c r="E76" s="69">
        <f>Tableau4[[#This Row],[NB Heures Mensuelles]]*12</f>
        <v>0</v>
      </c>
      <c r="F76" s="70" t="e">
        <f>Tableau4[[#This Row],[TBI-NBI Annuel]]/Tableau4[[#This Row],[Heures Annuelles]]*1820</f>
        <v>#DIV/0!</v>
      </c>
      <c r="G76" s="29">
        <f t="shared" si="7"/>
        <v>0</v>
      </c>
      <c r="H76" s="71" t="e">
        <f t="shared" si="8"/>
        <v>#DIV/0!</v>
      </c>
      <c r="I76" s="72" t="e">
        <f t="shared" si="9"/>
        <v>#DIV/0!</v>
      </c>
      <c r="J76" s="17"/>
      <c r="K76" s="62"/>
      <c r="M76" s="94"/>
      <c r="N76" s="94"/>
      <c r="O76" s="94"/>
      <c r="P76" s="94"/>
      <c r="Q76" s="94"/>
      <c r="R76" s="94"/>
      <c r="S76" s="94"/>
    </row>
    <row r="77" spans="1:19" ht="19.899999999999999" customHeight="1" x14ac:dyDescent="0.2">
      <c r="A77" s="34">
        <v>68</v>
      </c>
      <c r="B77" s="66"/>
      <c r="C77" s="67"/>
      <c r="D77" s="68">
        <f>SUM(Tableau4[[#This Row],[TBI et NBI Mensuel]]*12)</f>
        <v>0</v>
      </c>
      <c r="E77" s="69">
        <f>Tableau4[[#This Row],[NB Heures Mensuelles]]*12</f>
        <v>0</v>
      </c>
      <c r="F77" s="70" t="e">
        <f>Tableau4[[#This Row],[TBI-NBI Annuel]]/Tableau4[[#This Row],[Heures Annuelles]]*1820</f>
        <v>#DIV/0!</v>
      </c>
      <c r="G77" s="29">
        <f t="shared" si="7"/>
        <v>0</v>
      </c>
      <c r="H77" s="71" t="e">
        <f t="shared" si="8"/>
        <v>#DIV/0!</v>
      </c>
      <c r="I77" s="72" t="e">
        <f t="shared" si="9"/>
        <v>#DIV/0!</v>
      </c>
      <c r="J77" s="17"/>
      <c r="K77" s="62"/>
      <c r="M77" s="94"/>
      <c r="N77" s="94"/>
      <c r="O77" s="94"/>
      <c r="P77" s="94"/>
      <c r="Q77" s="94"/>
      <c r="R77" s="94"/>
      <c r="S77" s="94"/>
    </row>
    <row r="78" spans="1:19" ht="19.899999999999999" customHeight="1" x14ac:dyDescent="0.2">
      <c r="A78" s="34">
        <v>69</v>
      </c>
      <c r="B78" s="66"/>
      <c r="C78" s="67"/>
      <c r="D78" s="68">
        <f>SUM(Tableau4[[#This Row],[TBI et NBI Mensuel]]*12)</f>
        <v>0</v>
      </c>
      <c r="E78" s="69">
        <f>Tableau4[[#This Row],[NB Heures Mensuelles]]*12</f>
        <v>0</v>
      </c>
      <c r="F78" s="70" t="e">
        <f>Tableau4[[#This Row],[TBI-NBI Annuel]]/Tableau4[[#This Row],[Heures Annuelles]]*1820</f>
        <v>#DIV/0!</v>
      </c>
      <c r="G78" s="29">
        <f t="shared" si="7"/>
        <v>0</v>
      </c>
      <c r="H78" s="71" t="e">
        <f t="shared" si="8"/>
        <v>#DIV/0!</v>
      </c>
      <c r="I78" s="72" t="e">
        <f t="shared" si="9"/>
        <v>#DIV/0!</v>
      </c>
      <c r="J78" s="17"/>
      <c r="K78" s="62"/>
      <c r="M78" s="94"/>
      <c r="N78" s="94"/>
      <c r="O78" s="94"/>
      <c r="P78" s="94"/>
      <c r="Q78" s="94"/>
      <c r="R78" s="94"/>
      <c r="S78" s="94"/>
    </row>
    <row r="79" spans="1:19" ht="19.899999999999999" customHeight="1" x14ac:dyDescent="0.2">
      <c r="A79" s="34">
        <v>70</v>
      </c>
      <c r="B79" s="66"/>
      <c r="C79" s="67"/>
      <c r="D79" s="68">
        <f>SUM(Tableau4[[#This Row],[TBI et NBI Mensuel]]*12)</f>
        <v>0</v>
      </c>
      <c r="E79" s="69">
        <f>Tableau4[[#This Row],[NB Heures Mensuelles]]*12</f>
        <v>0</v>
      </c>
      <c r="F79" s="70" t="e">
        <f>Tableau4[[#This Row],[TBI-NBI Annuel]]/Tableau4[[#This Row],[Heures Annuelles]]*1820</f>
        <v>#DIV/0!</v>
      </c>
      <c r="G79" s="29">
        <f t="shared" si="7"/>
        <v>0</v>
      </c>
      <c r="H79" s="71" t="e">
        <f t="shared" si="8"/>
        <v>#DIV/0!</v>
      </c>
      <c r="I79" s="72" t="e">
        <f t="shared" si="9"/>
        <v>#DIV/0!</v>
      </c>
      <c r="J79" s="17"/>
      <c r="K79" s="62"/>
      <c r="M79" s="94"/>
      <c r="N79" s="94"/>
      <c r="O79" s="94"/>
      <c r="P79" s="94"/>
      <c r="Q79" s="94"/>
      <c r="R79" s="94"/>
      <c r="S79" s="94"/>
    </row>
    <row r="80" spans="1:19" ht="19.899999999999999" customHeight="1" x14ac:dyDescent="0.2">
      <c r="A80" s="34">
        <v>71</v>
      </c>
      <c r="B80" s="66"/>
      <c r="C80" s="67"/>
      <c r="D80" s="68">
        <f>SUM(Tableau4[[#This Row],[TBI et NBI Mensuel]]*12)</f>
        <v>0</v>
      </c>
      <c r="E80" s="69">
        <f>Tableau4[[#This Row],[NB Heures Mensuelles]]*12</f>
        <v>0</v>
      </c>
      <c r="F80" s="70" t="e">
        <f>Tableau4[[#This Row],[TBI-NBI Annuel]]/Tableau4[[#This Row],[Heures Annuelles]]*1820</f>
        <v>#DIV/0!</v>
      </c>
      <c r="G80" s="29">
        <f t="shared" si="7"/>
        <v>0</v>
      </c>
      <c r="H80" s="71" t="e">
        <f t="shared" si="8"/>
        <v>#DIV/0!</v>
      </c>
      <c r="I80" s="72" t="e">
        <f t="shared" si="9"/>
        <v>#DIV/0!</v>
      </c>
      <c r="J80" s="17"/>
      <c r="K80" s="62"/>
      <c r="M80" s="94"/>
      <c r="N80" s="94"/>
      <c r="O80" s="94"/>
      <c r="P80" s="94"/>
      <c r="Q80" s="94"/>
      <c r="R80" s="94"/>
      <c r="S80" s="94"/>
    </row>
    <row r="81" spans="1:19" ht="19.899999999999999" customHeight="1" x14ac:dyDescent="0.2">
      <c r="A81" s="34">
        <v>72</v>
      </c>
      <c r="B81" s="66"/>
      <c r="C81" s="67"/>
      <c r="D81" s="68">
        <f>SUM(Tableau4[[#This Row],[TBI et NBI Mensuel]]*12)</f>
        <v>0</v>
      </c>
      <c r="E81" s="69">
        <f>Tableau4[[#This Row],[NB Heures Mensuelles]]*12</f>
        <v>0</v>
      </c>
      <c r="F81" s="70" t="e">
        <f>Tableau4[[#This Row],[TBI-NBI Annuel]]/Tableau4[[#This Row],[Heures Annuelles]]*1820</f>
        <v>#DIV/0!</v>
      </c>
      <c r="G81" s="29">
        <f t="shared" si="7"/>
        <v>0</v>
      </c>
      <c r="H81" s="71" t="e">
        <f t="shared" si="8"/>
        <v>#DIV/0!</v>
      </c>
      <c r="I81" s="72" t="e">
        <f t="shared" si="9"/>
        <v>#DIV/0!</v>
      </c>
      <c r="J81" s="17"/>
      <c r="K81" s="62"/>
      <c r="M81" s="94"/>
      <c r="N81" s="94"/>
      <c r="O81" s="94"/>
      <c r="P81" s="94"/>
      <c r="Q81" s="94"/>
      <c r="R81" s="94"/>
      <c r="S81" s="94"/>
    </row>
    <row r="82" spans="1:19" ht="19.899999999999999" customHeight="1" x14ac:dyDescent="0.2">
      <c r="A82" s="34">
        <v>73</v>
      </c>
      <c r="B82" s="66"/>
      <c r="C82" s="67"/>
      <c r="D82" s="68">
        <f>SUM(Tableau4[[#This Row],[TBI et NBI Mensuel]]*12)</f>
        <v>0</v>
      </c>
      <c r="E82" s="69">
        <f>Tableau4[[#This Row],[NB Heures Mensuelles]]*12</f>
        <v>0</v>
      </c>
      <c r="F82" s="70" t="e">
        <f>Tableau4[[#This Row],[TBI-NBI Annuel]]/Tableau4[[#This Row],[Heures Annuelles]]*1820</f>
        <v>#DIV/0!</v>
      </c>
      <c r="G82" s="29">
        <f t="shared" si="7"/>
        <v>0</v>
      </c>
      <c r="H82" s="71" t="e">
        <f t="shared" si="8"/>
        <v>#DIV/0!</v>
      </c>
      <c r="I82" s="72" t="e">
        <f t="shared" si="9"/>
        <v>#DIV/0!</v>
      </c>
      <c r="J82" s="17"/>
      <c r="K82" s="62"/>
      <c r="M82" s="94"/>
      <c r="N82" s="94"/>
      <c r="O82" s="94"/>
      <c r="P82" s="94"/>
      <c r="Q82" s="94"/>
      <c r="R82" s="94"/>
      <c r="S82" s="94"/>
    </row>
    <row r="83" spans="1:19" ht="19.899999999999999" customHeight="1" x14ac:dyDescent="0.2">
      <c r="A83" s="34">
        <v>74</v>
      </c>
      <c r="B83" s="66"/>
      <c r="C83" s="67"/>
      <c r="D83" s="68">
        <f>SUM(Tableau4[[#This Row],[TBI et NBI Mensuel]]*12)</f>
        <v>0</v>
      </c>
      <c r="E83" s="69">
        <f>Tableau4[[#This Row],[NB Heures Mensuelles]]*12</f>
        <v>0</v>
      </c>
      <c r="F83" s="70" t="e">
        <f>Tableau4[[#This Row],[TBI-NBI Annuel]]/Tableau4[[#This Row],[Heures Annuelles]]*1820</f>
        <v>#DIV/0!</v>
      </c>
      <c r="G83" s="29">
        <f t="shared" si="7"/>
        <v>0</v>
      </c>
      <c r="H83" s="71" t="e">
        <f t="shared" si="8"/>
        <v>#DIV/0!</v>
      </c>
      <c r="I83" s="72" t="e">
        <f t="shared" si="9"/>
        <v>#DIV/0!</v>
      </c>
      <c r="J83" s="17"/>
      <c r="K83" s="62"/>
      <c r="M83" s="94"/>
      <c r="N83" s="94"/>
      <c r="O83" s="94"/>
      <c r="P83" s="94"/>
      <c r="Q83" s="94"/>
      <c r="R83" s="94"/>
      <c r="S83" s="94"/>
    </row>
    <row r="84" spans="1:19" ht="19.899999999999999" customHeight="1" x14ac:dyDescent="0.2">
      <c r="A84" s="34">
        <v>75</v>
      </c>
      <c r="B84" s="66"/>
      <c r="C84" s="67"/>
      <c r="D84" s="68">
        <f>SUM(Tableau4[[#This Row],[TBI et NBI Mensuel]]*12)</f>
        <v>0</v>
      </c>
      <c r="E84" s="69">
        <f>Tableau4[[#This Row],[NB Heures Mensuelles]]*12</f>
        <v>0</v>
      </c>
      <c r="F84" s="70" t="e">
        <f>Tableau4[[#This Row],[TBI-NBI Annuel]]/Tableau4[[#This Row],[Heures Annuelles]]*1820</f>
        <v>#DIV/0!</v>
      </c>
      <c r="G84" s="29">
        <f t="shared" si="7"/>
        <v>0</v>
      </c>
      <c r="H84" s="71" t="e">
        <f t="shared" si="8"/>
        <v>#DIV/0!</v>
      </c>
      <c r="I84" s="72" t="e">
        <f t="shared" si="9"/>
        <v>#DIV/0!</v>
      </c>
      <c r="J84" s="17"/>
      <c r="K84" s="62"/>
      <c r="M84" s="91"/>
      <c r="N84" s="91"/>
      <c r="O84" s="91"/>
      <c r="P84" s="91"/>
      <c r="Q84" s="91"/>
      <c r="R84" s="91"/>
      <c r="S84" s="91"/>
    </row>
    <row r="85" spans="1:19" ht="19.899999999999999" customHeight="1" x14ac:dyDescent="0.2">
      <c r="A85" s="34">
        <v>76</v>
      </c>
      <c r="B85" s="66"/>
      <c r="C85" s="67"/>
      <c r="D85" s="68">
        <f>SUM(Tableau4[[#This Row],[TBI et NBI Mensuel]]*12)</f>
        <v>0</v>
      </c>
      <c r="E85" s="69">
        <f>Tableau4[[#This Row],[NB Heures Mensuelles]]*12</f>
        <v>0</v>
      </c>
      <c r="F85" s="70" t="e">
        <f>Tableau4[[#This Row],[TBI-NBI Annuel]]/Tableau4[[#This Row],[Heures Annuelles]]*1820</f>
        <v>#DIV/0!</v>
      </c>
      <c r="G85" s="29">
        <f t="shared" si="7"/>
        <v>0</v>
      </c>
      <c r="H85" s="71" t="e">
        <f t="shared" si="8"/>
        <v>#DIV/0!</v>
      </c>
      <c r="I85" s="72" t="e">
        <f t="shared" si="9"/>
        <v>#DIV/0!</v>
      </c>
      <c r="J85" s="17"/>
      <c r="K85" s="62"/>
      <c r="M85" s="91"/>
      <c r="N85" s="91"/>
      <c r="O85" s="91"/>
      <c r="P85" s="91"/>
      <c r="Q85" s="91"/>
      <c r="R85" s="91"/>
      <c r="S85" s="91"/>
    </row>
    <row r="86" spans="1:19" ht="19.899999999999999" customHeight="1" x14ac:dyDescent="0.2">
      <c r="A86" s="34">
        <v>77</v>
      </c>
      <c r="B86" s="66"/>
      <c r="C86" s="67"/>
      <c r="D86" s="68">
        <f>SUM(Tableau4[[#This Row],[TBI et NBI Mensuel]]*12)</f>
        <v>0</v>
      </c>
      <c r="E86" s="69">
        <f>Tableau4[[#This Row],[NB Heures Mensuelles]]*12</f>
        <v>0</v>
      </c>
      <c r="F86" s="70" t="e">
        <f>Tableau4[[#This Row],[TBI-NBI Annuel]]/Tableau4[[#This Row],[Heures Annuelles]]*1820</f>
        <v>#DIV/0!</v>
      </c>
      <c r="G86" s="29">
        <f t="shared" si="7"/>
        <v>0</v>
      </c>
      <c r="H86" s="71" t="e">
        <f t="shared" si="8"/>
        <v>#DIV/0!</v>
      </c>
      <c r="I86" s="72" t="e">
        <f t="shared" si="9"/>
        <v>#DIV/0!</v>
      </c>
      <c r="J86" s="17"/>
      <c r="K86" s="62"/>
      <c r="M86" s="91"/>
      <c r="N86" s="91"/>
      <c r="O86" s="91"/>
      <c r="P86" s="91"/>
      <c r="Q86" s="91"/>
      <c r="R86" s="91"/>
      <c r="S86" s="91"/>
    </row>
    <row r="87" spans="1:19" ht="19.899999999999999" customHeight="1" x14ac:dyDescent="0.2">
      <c r="A87" s="34">
        <v>78</v>
      </c>
      <c r="B87" s="66"/>
      <c r="C87" s="67"/>
      <c r="D87" s="68">
        <f>SUM(Tableau4[[#This Row],[TBI et NBI Mensuel]]*12)</f>
        <v>0</v>
      </c>
      <c r="E87" s="69">
        <f>Tableau4[[#This Row],[NB Heures Mensuelles]]*12</f>
        <v>0</v>
      </c>
      <c r="F87" s="70" t="e">
        <f>Tableau4[[#This Row],[TBI-NBI Annuel]]/Tableau4[[#This Row],[Heures Annuelles]]*1820</f>
        <v>#DIV/0!</v>
      </c>
      <c r="G87" s="29">
        <f t="shared" si="7"/>
        <v>0</v>
      </c>
      <c r="H87" s="71" t="e">
        <f t="shared" si="8"/>
        <v>#DIV/0!</v>
      </c>
      <c r="I87" s="72" t="e">
        <f t="shared" si="9"/>
        <v>#DIV/0!</v>
      </c>
      <c r="J87" s="17"/>
      <c r="K87" s="62"/>
      <c r="M87" s="91"/>
      <c r="N87" s="91"/>
      <c r="O87" s="91"/>
      <c r="P87" s="91"/>
      <c r="Q87" s="91"/>
      <c r="R87" s="91"/>
      <c r="S87" s="91"/>
    </row>
    <row r="88" spans="1:19" ht="19.899999999999999" customHeight="1" x14ac:dyDescent="0.2">
      <c r="A88" s="34">
        <v>79</v>
      </c>
      <c r="B88" s="66"/>
      <c r="C88" s="67"/>
      <c r="D88" s="68">
        <f>SUM(Tableau4[[#This Row],[TBI et NBI Mensuel]]*12)</f>
        <v>0</v>
      </c>
      <c r="E88" s="69">
        <f>Tableau4[[#This Row],[NB Heures Mensuelles]]*12</f>
        <v>0</v>
      </c>
      <c r="F88" s="70" t="e">
        <f>Tableau4[[#This Row],[TBI-NBI Annuel]]/Tableau4[[#This Row],[Heures Annuelles]]*1820</f>
        <v>#DIV/0!</v>
      </c>
      <c r="G88" s="29">
        <f t="shared" si="7"/>
        <v>0</v>
      </c>
      <c r="H88" s="71" t="e">
        <f t="shared" si="8"/>
        <v>#DIV/0!</v>
      </c>
      <c r="I88" s="72" t="e">
        <f t="shared" si="9"/>
        <v>#DIV/0!</v>
      </c>
      <c r="J88" s="17"/>
      <c r="K88" s="62"/>
      <c r="M88" s="91"/>
      <c r="N88" s="91"/>
      <c r="O88" s="91"/>
      <c r="P88" s="91"/>
      <c r="Q88" s="91"/>
      <c r="R88" s="91"/>
      <c r="S88" s="91"/>
    </row>
    <row r="89" spans="1:19" ht="19.899999999999999" customHeight="1" x14ac:dyDescent="0.2">
      <c r="A89" s="34">
        <v>80</v>
      </c>
      <c r="B89" s="66"/>
      <c r="C89" s="67"/>
      <c r="D89" s="68">
        <f>SUM(Tableau4[[#This Row],[TBI et NBI Mensuel]]*12)</f>
        <v>0</v>
      </c>
      <c r="E89" s="69">
        <f>Tableau4[[#This Row],[NB Heures Mensuelles]]*12</f>
        <v>0</v>
      </c>
      <c r="F89" s="70" t="e">
        <f>Tableau4[[#This Row],[TBI-NBI Annuel]]/Tableau4[[#This Row],[Heures Annuelles]]*1820</f>
        <v>#DIV/0!</v>
      </c>
      <c r="G89" s="29">
        <f t="shared" si="7"/>
        <v>0</v>
      </c>
      <c r="H89" s="71" t="e">
        <f t="shared" si="8"/>
        <v>#DIV/0!</v>
      </c>
      <c r="I89" s="72" t="e">
        <f t="shared" si="9"/>
        <v>#DIV/0!</v>
      </c>
      <c r="J89" s="17"/>
      <c r="K89" s="62"/>
      <c r="M89" s="91"/>
      <c r="N89" s="91"/>
      <c r="O89" s="91"/>
      <c r="P89" s="91"/>
      <c r="Q89" s="91"/>
      <c r="R89" s="91"/>
      <c r="S89" s="91"/>
    </row>
    <row r="90" spans="1:19" ht="19.899999999999999" customHeight="1" x14ac:dyDescent="0.2">
      <c r="A90" s="34">
        <v>81</v>
      </c>
      <c r="B90" s="66"/>
      <c r="C90" s="67"/>
      <c r="D90" s="68">
        <f>SUM(Tableau4[[#This Row],[TBI et NBI Mensuel]]*12)</f>
        <v>0</v>
      </c>
      <c r="E90" s="69">
        <f>Tableau4[[#This Row],[NB Heures Mensuelles]]*12</f>
        <v>0</v>
      </c>
      <c r="F90" s="70" t="e">
        <f>Tableau4[[#This Row],[TBI-NBI Annuel]]/Tableau4[[#This Row],[Heures Annuelles]]*1820</f>
        <v>#DIV/0!</v>
      </c>
      <c r="G90" s="29">
        <f t="shared" si="7"/>
        <v>0</v>
      </c>
      <c r="H90" s="71" t="e">
        <f t="shared" si="8"/>
        <v>#DIV/0!</v>
      </c>
      <c r="I90" s="72" t="e">
        <f t="shared" si="9"/>
        <v>#DIV/0!</v>
      </c>
      <c r="J90" s="17"/>
      <c r="K90" s="62"/>
      <c r="M90" s="91"/>
      <c r="N90" s="91"/>
      <c r="O90" s="91"/>
      <c r="P90" s="91"/>
      <c r="Q90" s="91"/>
      <c r="R90" s="91"/>
      <c r="S90" s="91"/>
    </row>
    <row r="91" spans="1:19" ht="19.899999999999999" customHeight="1" x14ac:dyDescent="0.2">
      <c r="A91" s="34">
        <v>82</v>
      </c>
      <c r="B91" s="66"/>
      <c r="C91" s="67"/>
      <c r="D91" s="68">
        <f>SUM(Tableau4[[#This Row],[TBI et NBI Mensuel]]*12)</f>
        <v>0</v>
      </c>
      <c r="E91" s="69">
        <f>Tableau4[[#This Row],[NB Heures Mensuelles]]*12</f>
        <v>0</v>
      </c>
      <c r="F91" s="70" t="e">
        <f>Tableau4[[#This Row],[TBI-NBI Annuel]]/Tableau4[[#This Row],[Heures Annuelles]]*1820</f>
        <v>#DIV/0!</v>
      </c>
      <c r="G91" s="29">
        <f t="shared" si="7"/>
        <v>0</v>
      </c>
      <c r="H91" s="71" t="e">
        <f t="shared" si="8"/>
        <v>#DIV/0!</v>
      </c>
      <c r="I91" s="72" t="e">
        <f t="shared" si="9"/>
        <v>#DIV/0!</v>
      </c>
      <c r="J91" s="17"/>
      <c r="K91" s="62"/>
      <c r="M91" s="91"/>
      <c r="N91" s="91"/>
      <c r="O91" s="91"/>
      <c r="P91" s="91"/>
      <c r="Q91" s="91"/>
      <c r="R91" s="91"/>
      <c r="S91" s="91"/>
    </row>
    <row r="92" spans="1:19" ht="19.899999999999999" customHeight="1" x14ac:dyDescent="0.2">
      <c r="A92" s="34">
        <v>83</v>
      </c>
      <c r="B92" s="66"/>
      <c r="C92" s="67"/>
      <c r="D92" s="68">
        <f>SUM(Tableau4[[#This Row],[TBI et NBI Mensuel]]*12)</f>
        <v>0</v>
      </c>
      <c r="E92" s="69">
        <f>Tableau4[[#This Row],[NB Heures Mensuelles]]*12</f>
        <v>0</v>
      </c>
      <c r="F92" s="70" t="e">
        <f>Tableau4[[#This Row],[TBI-NBI Annuel]]/Tableau4[[#This Row],[Heures Annuelles]]*1820</f>
        <v>#DIV/0!</v>
      </c>
      <c r="G92" s="29">
        <f t="shared" si="7"/>
        <v>0</v>
      </c>
      <c r="H92" s="71" t="e">
        <f t="shared" si="8"/>
        <v>#DIV/0!</v>
      </c>
      <c r="I92" s="72" t="e">
        <f t="shared" si="9"/>
        <v>#DIV/0!</v>
      </c>
      <c r="J92" s="17"/>
      <c r="K92" s="62"/>
      <c r="M92" s="91"/>
      <c r="N92" s="91"/>
      <c r="O92" s="91"/>
      <c r="P92" s="91"/>
      <c r="Q92" s="91"/>
      <c r="R92" s="91"/>
      <c r="S92" s="91"/>
    </row>
    <row r="93" spans="1:19" ht="19.899999999999999" customHeight="1" x14ac:dyDescent="0.2">
      <c r="A93" s="34">
        <v>84</v>
      </c>
      <c r="B93" s="66"/>
      <c r="C93" s="67"/>
      <c r="D93" s="68">
        <f>SUM(Tableau4[[#This Row],[TBI et NBI Mensuel]]*12)</f>
        <v>0</v>
      </c>
      <c r="E93" s="69">
        <f>Tableau4[[#This Row],[NB Heures Mensuelles]]*12</f>
        <v>0</v>
      </c>
      <c r="F93" s="70" t="e">
        <f>Tableau4[[#This Row],[TBI-NBI Annuel]]/Tableau4[[#This Row],[Heures Annuelles]]*1820</f>
        <v>#DIV/0!</v>
      </c>
      <c r="G93" s="29">
        <f t="shared" si="7"/>
        <v>0</v>
      </c>
      <c r="H93" s="71" t="e">
        <f t="shared" si="8"/>
        <v>#DIV/0!</v>
      </c>
      <c r="I93" s="72" t="e">
        <f t="shared" si="9"/>
        <v>#DIV/0!</v>
      </c>
      <c r="J93" s="17"/>
      <c r="K93" s="62"/>
      <c r="M93" s="91"/>
      <c r="N93" s="91"/>
      <c r="O93" s="91"/>
      <c r="P93" s="91"/>
      <c r="Q93" s="91"/>
      <c r="R93" s="91"/>
      <c r="S93" s="91"/>
    </row>
    <row r="94" spans="1:19" ht="19.899999999999999" customHeight="1" x14ac:dyDescent="0.2">
      <c r="A94" s="34">
        <v>85</v>
      </c>
      <c r="B94" s="66"/>
      <c r="C94" s="67"/>
      <c r="D94" s="68">
        <f>SUM(Tableau4[[#This Row],[TBI et NBI Mensuel]]*12)</f>
        <v>0</v>
      </c>
      <c r="E94" s="69">
        <f>Tableau4[[#This Row],[NB Heures Mensuelles]]*12</f>
        <v>0</v>
      </c>
      <c r="F94" s="70" t="e">
        <f>Tableau4[[#This Row],[TBI-NBI Annuel]]/Tableau4[[#This Row],[Heures Annuelles]]*1820</f>
        <v>#DIV/0!</v>
      </c>
      <c r="G94" s="29">
        <f t="shared" si="7"/>
        <v>0</v>
      </c>
      <c r="H94" s="71" t="e">
        <f t="shared" si="8"/>
        <v>#DIV/0!</v>
      </c>
      <c r="I94" s="72" t="e">
        <f t="shared" si="9"/>
        <v>#DIV/0!</v>
      </c>
      <c r="J94" s="17"/>
      <c r="K94" s="62"/>
      <c r="M94" s="91"/>
      <c r="N94" s="91"/>
      <c r="O94" s="91"/>
      <c r="P94" s="91"/>
      <c r="Q94" s="91"/>
      <c r="R94" s="91"/>
      <c r="S94" s="91"/>
    </row>
    <row r="95" spans="1:19" ht="19.899999999999999" customHeight="1" x14ac:dyDescent="0.2">
      <c r="A95" s="34">
        <v>86</v>
      </c>
      <c r="B95" s="66"/>
      <c r="C95" s="67"/>
      <c r="D95" s="68">
        <f>SUM(Tableau4[[#This Row],[TBI et NBI Mensuel]]*12)</f>
        <v>0</v>
      </c>
      <c r="E95" s="69">
        <f>Tableau4[[#This Row],[NB Heures Mensuelles]]*12</f>
        <v>0</v>
      </c>
      <c r="F95" s="70" t="e">
        <f>Tableau4[[#This Row],[TBI-NBI Annuel]]/Tableau4[[#This Row],[Heures Annuelles]]*1820</f>
        <v>#DIV/0!</v>
      </c>
      <c r="G95" s="29">
        <f t="shared" si="7"/>
        <v>0</v>
      </c>
      <c r="H95" s="71" t="e">
        <f t="shared" si="8"/>
        <v>#DIV/0!</v>
      </c>
      <c r="I95" s="72" t="e">
        <f t="shared" si="9"/>
        <v>#DIV/0!</v>
      </c>
      <c r="J95" s="17"/>
      <c r="K95" s="62"/>
      <c r="M95" s="91"/>
      <c r="N95" s="91"/>
      <c r="O95" s="91"/>
      <c r="P95" s="91"/>
      <c r="Q95" s="91"/>
      <c r="R95" s="91"/>
      <c r="S95" s="91"/>
    </row>
    <row r="96" spans="1:19" ht="19.899999999999999" customHeight="1" x14ac:dyDescent="0.2">
      <c r="A96" s="34">
        <v>87</v>
      </c>
      <c r="B96" s="66"/>
      <c r="C96" s="67"/>
      <c r="D96" s="68">
        <f>SUM(Tableau4[[#This Row],[TBI et NBI Mensuel]]*12)</f>
        <v>0</v>
      </c>
      <c r="E96" s="69">
        <f>Tableau4[[#This Row],[NB Heures Mensuelles]]*12</f>
        <v>0</v>
      </c>
      <c r="F96" s="70" t="e">
        <f>Tableau4[[#This Row],[TBI-NBI Annuel]]/Tableau4[[#This Row],[Heures Annuelles]]*1820</f>
        <v>#DIV/0!</v>
      </c>
      <c r="G96" s="29">
        <f t="shared" si="7"/>
        <v>0</v>
      </c>
      <c r="H96" s="71" t="e">
        <f t="shared" si="8"/>
        <v>#DIV/0!</v>
      </c>
      <c r="I96" s="72" t="e">
        <f t="shared" si="9"/>
        <v>#DIV/0!</v>
      </c>
      <c r="J96" s="17"/>
      <c r="K96" s="62"/>
      <c r="M96" s="91"/>
      <c r="N96" s="91"/>
      <c r="O96" s="91"/>
      <c r="P96" s="91"/>
      <c r="Q96" s="91"/>
      <c r="R96" s="91"/>
      <c r="S96" s="91"/>
    </row>
    <row r="97" spans="1:19" ht="19.899999999999999" customHeight="1" x14ac:dyDescent="0.2">
      <c r="A97" s="34">
        <v>88</v>
      </c>
      <c r="B97" s="66"/>
      <c r="C97" s="67"/>
      <c r="D97" s="68">
        <f>SUM(Tableau4[[#This Row],[TBI et NBI Mensuel]]*12)</f>
        <v>0</v>
      </c>
      <c r="E97" s="69">
        <f>Tableau4[[#This Row],[NB Heures Mensuelles]]*12</f>
        <v>0</v>
      </c>
      <c r="F97" s="70" t="e">
        <f>Tableau4[[#This Row],[TBI-NBI Annuel]]/Tableau4[[#This Row],[Heures Annuelles]]*1820</f>
        <v>#DIV/0!</v>
      </c>
      <c r="G97" s="29">
        <f t="shared" si="7"/>
        <v>0</v>
      </c>
      <c r="H97" s="71" t="e">
        <f t="shared" si="8"/>
        <v>#DIV/0!</v>
      </c>
      <c r="I97" s="72" t="e">
        <f t="shared" si="9"/>
        <v>#DIV/0!</v>
      </c>
      <c r="J97" s="17"/>
      <c r="K97" s="62"/>
      <c r="M97" s="91"/>
      <c r="N97" s="91"/>
      <c r="O97" s="91"/>
      <c r="P97" s="91"/>
      <c r="Q97" s="91"/>
      <c r="R97" s="91"/>
      <c r="S97" s="91"/>
    </row>
    <row r="98" spans="1:19" ht="19.899999999999999" customHeight="1" x14ac:dyDescent="0.2">
      <c r="A98" s="34">
        <v>89</v>
      </c>
      <c r="B98" s="66"/>
      <c r="C98" s="67"/>
      <c r="D98" s="68">
        <f>SUM(Tableau4[[#This Row],[TBI et NBI Mensuel]]*12)</f>
        <v>0</v>
      </c>
      <c r="E98" s="69">
        <f>Tableau4[[#This Row],[NB Heures Mensuelles]]*12</f>
        <v>0</v>
      </c>
      <c r="F98" s="70" t="e">
        <f>Tableau4[[#This Row],[TBI-NBI Annuel]]/Tableau4[[#This Row],[Heures Annuelles]]*1820</f>
        <v>#DIV/0!</v>
      </c>
      <c r="G98" s="29">
        <f t="shared" si="7"/>
        <v>0</v>
      </c>
      <c r="H98" s="71" t="e">
        <f t="shared" si="8"/>
        <v>#DIV/0!</v>
      </c>
      <c r="I98" s="72" t="e">
        <f t="shared" si="9"/>
        <v>#DIV/0!</v>
      </c>
      <c r="J98" s="17"/>
      <c r="K98" s="62"/>
      <c r="M98" s="91"/>
      <c r="N98" s="91"/>
      <c r="O98" s="91"/>
      <c r="P98" s="91"/>
      <c r="Q98" s="91"/>
      <c r="R98" s="91"/>
      <c r="S98" s="91"/>
    </row>
    <row r="99" spans="1:19" ht="19.899999999999999" customHeight="1" x14ac:dyDescent="0.2">
      <c r="A99" s="34">
        <v>90</v>
      </c>
      <c r="B99" s="66"/>
      <c r="C99" s="67"/>
      <c r="D99" s="68">
        <f>SUM(Tableau4[[#This Row],[TBI et NBI Mensuel]]*12)</f>
        <v>0</v>
      </c>
      <c r="E99" s="69">
        <f>Tableau4[[#This Row],[NB Heures Mensuelles]]*12</f>
        <v>0</v>
      </c>
      <c r="F99" s="70" t="e">
        <f>Tableau4[[#This Row],[TBI-NBI Annuel]]/Tableau4[[#This Row],[Heures Annuelles]]*1820</f>
        <v>#DIV/0!</v>
      </c>
      <c r="G99" s="29">
        <f t="shared" si="7"/>
        <v>0</v>
      </c>
      <c r="H99" s="71" t="e">
        <f t="shared" si="8"/>
        <v>#DIV/0!</v>
      </c>
      <c r="I99" s="72" t="e">
        <f t="shared" si="9"/>
        <v>#DIV/0!</v>
      </c>
      <c r="J99" s="17"/>
      <c r="K99" s="62"/>
      <c r="M99" s="91"/>
      <c r="N99" s="91"/>
      <c r="O99" s="91"/>
      <c r="P99" s="91"/>
      <c r="Q99" s="91"/>
      <c r="R99" s="91"/>
      <c r="S99" s="91"/>
    </row>
    <row r="100" spans="1:19" ht="19.899999999999999" customHeight="1" x14ac:dyDescent="0.2">
      <c r="A100" s="34">
        <v>91</v>
      </c>
      <c r="B100" s="66"/>
      <c r="C100" s="67"/>
      <c r="D100" s="68">
        <f>SUM(Tableau4[[#This Row],[TBI et NBI Mensuel]]*12)</f>
        <v>0</v>
      </c>
      <c r="E100" s="69">
        <f>Tableau4[[#This Row],[NB Heures Mensuelles]]*12</f>
        <v>0</v>
      </c>
      <c r="F100" s="70" t="e">
        <f>Tableau4[[#This Row],[TBI-NBI Annuel]]/Tableau4[[#This Row],[Heures Annuelles]]*1820</f>
        <v>#DIV/0!</v>
      </c>
      <c r="G100" s="29">
        <f t="shared" si="7"/>
        <v>0</v>
      </c>
      <c r="H100" s="71" t="e">
        <f t="shared" si="8"/>
        <v>#DIV/0!</v>
      </c>
      <c r="I100" s="72" t="e">
        <f t="shared" si="9"/>
        <v>#DIV/0!</v>
      </c>
      <c r="J100" s="17"/>
      <c r="K100" s="62"/>
      <c r="M100" s="91"/>
      <c r="N100" s="91"/>
      <c r="O100" s="91"/>
      <c r="P100" s="91"/>
      <c r="Q100" s="91"/>
      <c r="R100" s="91"/>
      <c r="S100" s="91"/>
    </row>
    <row r="101" spans="1:19" ht="19.899999999999999" customHeight="1" x14ac:dyDescent="0.2">
      <c r="A101" s="34">
        <v>92</v>
      </c>
      <c r="B101" s="66"/>
      <c r="C101" s="67"/>
      <c r="D101" s="68">
        <f>SUM(Tableau4[[#This Row],[TBI et NBI Mensuel]]*12)</f>
        <v>0</v>
      </c>
      <c r="E101" s="69">
        <f>Tableau4[[#This Row],[NB Heures Mensuelles]]*12</f>
        <v>0</v>
      </c>
      <c r="F101" s="70" t="e">
        <f>Tableau4[[#This Row],[TBI-NBI Annuel]]/Tableau4[[#This Row],[Heures Annuelles]]*1820</f>
        <v>#DIV/0!</v>
      </c>
      <c r="G101" s="29">
        <f t="shared" si="7"/>
        <v>0</v>
      </c>
      <c r="H101" s="71" t="e">
        <f t="shared" si="8"/>
        <v>#DIV/0!</v>
      </c>
      <c r="I101" s="72" t="e">
        <f t="shared" si="9"/>
        <v>#DIV/0!</v>
      </c>
      <c r="J101" s="17"/>
      <c r="K101" s="62"/>
      <c r="M101" s="91"/>
      <c r="N101" s="91"/>
      <c r="O101" s="91"/>
      <c r="P101" s="91"/>
      <c r="Q101" s="91"/>
      <c r="R101" s="91"/>
      <c r="S101" s="91"/>
    </row>
    <row r="102" spans="1:19" ht="19.899999999999999" customHeight="1" x14ac:dyDescent="0.2">
      <c r="A102" s="34">
        <v>93</v>
      </c>
      <c r="B102" s="66"/>
      <c r="C102" s="67"/>
      <c r="D102" s="68">
        <f>SUM(Tableau4[[#This Row],[TBI et NBI Mensuel]]*12)</f>
        <v>0</v>
      </c>
      <c r="E102" s="69">
        <f>Tableau4[[#This Row],[NB Heures Mensuelles]]*12</f>
        <v>0</v>
      </c>
      <c r="F102" s="70" t="e">
        <f>Tableau4[[#This Row],[TBI-NBI Annuel]]/Tableau4[[#This Row],[Heures Annuelles]]*1820</f>
        <v>#DIV/0!</v>
      </c>
      <c r="G102" s="29">
        <f t="shared" si="7"/>
        <v>0</v>
      </c>
      <c r="H102" s="71" t="e">
        <f t="shared" si="8"/>
        <v>#DIV/0!</v>
      </c>
      <c r="I102" s="72" t="e">
        <f t="shared" si="9"/>
        <v>#DIV/0!</v>
      </c>
      <c r="J102" s="17"/>
      <c r="K102" s="62"/>
      <c r="M102" s="91"/>
      <c r="N102" s="91"/>
      <c r="O102" s="91"/>
      <c r="P102" s="91"/>
      <c r="Q102" s="91"/>
      <c r="R102" s="91"/>
      <c r="S102" s="91"/>
    </row>
    <row r="103" spans="1:19" ht="19.899999999999999" customHeight="1" x14ac:dyDescent="0.2">
      <c r="A103" s="34">
        <v>94</v>
      </c>
      <c r="B103" s="66"/>
      <c r="C103" s="67"/>
      <c r="D103" s="68">
        <f>SUM(Tableau4[[#This Row],[TBI et NBI Mensuel]]*12)</f>
        <v>0</v>
      </c>
      <c r="E103" s="69">
        <f>Tableau4[[#This Row],[NB Heures Mensuelles]]*12</f>
        <v>0</v>
      </c>
      <c r="F103" s="70" t="e">
        <f>Tableau4[[#This Row],[TBI-NBI Annuel]]/Tableau4[[#This Row],[Heures Annuelles]]*1820</f>
        <v>#DIV/0!</v>
      </c>
      <c r="G103" s="29">
        <f t="shared" si="7"/>
        <v>0</v>
      </c>
      <c r="H103" s="71" t="e">
        <f t="shared" si="8"/>
        <v>#DIV/0!</v>
      </c>
      <c r="I103" s="72" t="e">
        <f t="shared" si="9"/>
        <v>#DIV/0!</v>
      </c>
      <c r="J103" s="17"/>
      <c r="K103" s="62"/>
      <c r="M103" s="91"/>
      <c r="N103" s="91"/>
      <c r="O103" s="91"/>
      <c r="P103" s="91"/>
      <c r="Q103" s="91"/>
      <c r="R103" s="91"/>
      <c r="S103" s="91"/>
    </row>
    <row r="104" spans="1:19" ht="19.899999999999999" customHeight="1" x14ac:dyDescent="0.2">
      <c r="A104" s="34">
        <v>95</v>
      </c>
      <c r="B104" s="66"/>
      <c r="C104" s="67"/>
      <c r="D104" s="68">
        <f>SUM(Tableau4[[#This Row],[TBI et NBI Mensuel]]*12)</f>
        <v>0</v>
      </c>
      <c r="E104" s="69">
        <f>Tableau4[[#This Row],[NB Heures Mensuelles]]*12</f>
        <v>0</v>
      </c>
      <c r="F104" s="70" t="e">
        <f>Tableau4[[#This Row],[TBI-NBI Annuel]]/Tableau4[[#This Row],[Heures Annuelles]]*1820</f>
        <v>#DIV/0!</v>
      </c>
      <c r="G104" s="29">
        <f t="shared" si="7"/>
        <v>0</v>
      </c>
      <c r="H104" s="71" t="e">
        <f t="shared" si="8"/>
        <v>#DIV/0!</v>
      </c>
      <c r="I104" s="72" t="e">
        <f t="shared" si="9"/>
        <v>#DIV/0!</v>
      </c>
      <c r="J104" s="17"/>
      <c r="K104" s="62"/>
      <c r="M104" s="91"/>
      <c r="N104" s="91"/>
      <c r="O104" s="91"/>
      <c r="P104" s="91"/>
      <c r="Q104" s="91"/>
      <c r="R104" s="91"/>
      <c r="S104" s="91"/>
    </row>
    <row r="105" spans="1:19" ht="19.899999999999999" customHeight="1" x14ac:dyDescent="0.2">
      <c r="A105" s="34">
        <v>96</v>
      </c>
      <c r="B105" s="66"/>
      <c r="C105" s="67"/>
      <c r="D105" s="68">
        <f>SUM(Tableau4[[#This Row],[TBI et NBI Mensuel]]*12)</f>
        <v>0</v>
      </c>
      <c r="E105" s="69">
        <f>Tableau4[[#This Row],[NB Heures Mensuelles]]*12</f>
        <v>0</v>
      </c>
      <c r="F105" s="70" t="e">
        <f>Tableau4[[#This Row],[TBI-NBI Annuel]]/Tableau4[[#This Row],[Heures Annuelles]]*1820</f>
        <v>#DIV/0!</v>
      </c>
      <c r="G105" s="29">
        <f t="shared" si="7"/>
        <v>0</v>
      </c>
      <c r="H105" s="71" t="e">
        <f t="shared" si="8"/>
        <v>#DIV/0!</v>
      </c>
      <c r="I105" s="72" t="e">
        <f t="shared" si="9"/>
        <v>#DIV/0!</v>
      </c>
      <c r="J105" s="17"/>
      <c r="K105" s="62"/>
      <c r="M105" s="91"/>
      <c r="N105" s="91"/>
      <c r="O105" s="91"/>
      <c r="P105" s="91"/>
      <c r="Q105" s="91"/>
      <c r="R105" s="91"/>
      <c r="S105" s="91"/>
    </row>
    <row r="106" spans="1:19" ht="19.899999999999999" customHeight="1" x14ac:dyDescent="0.2">
      <c r="A106" s="34">
        <v>97</v>
      </c>
      <c r="B106" s="66"/>
      <c r="C106" s="67"/>
      <c r="D106" s="68">
        <f>SUM(Tableau4[[#This Row],[TBI et NBI Mensuel]]*12)</f>
        <v>0</v>
      </c>
      <c r="E106" s="69">
        <f>Tableau4[[#This Row],[NB Heures Mensuelles]]*12</f>
        <v>0</v>
      </c>
      <c r="F106" s="70" t="e">
        <f>Tableau4[[#This Row],[TBI-NBI Annuel]]/Tableau4[[#This Row],[Heures Annuelles]]*1820</f>
        <v>#DIV/0!</v>
      </c>
      <c r="G106" s="29">
        <f t="shared" si="7"/>
        <v>0</v>
      </c>
      <c r="H106" s="71" t="e">
        <f t="shared" ref="H106:H133" si="10">IF(G106&lt;=O$12,G106,O$12)</f>
        <v>#DIV/0!</v>
      </c>
      <c r="I106" s="72" t="e">
        <f t="shared" ref="I106:I133" si="11">G106-H106</f>
        <v>#DIV/0!</v>
      </c>
      <c r="J106" s="17"/>
      <c r="K106" s="62"/>
      <c r="M106" s="91"/>
      <c r="N106" s="91"/>
      <c r="O106" s="91"/>
      <c r="P106" s="91"/>
      <c r="Q106" s="91"/>
      <c r="R106" s="91"/>
      <c r="S106" s="91"/>
    </row>
    <row r="107" spans="1:19" ht="19.899999999999999" customHeight="1" x14ac:dyDescent="0.2">
      <c r="A107" s="34">
        <v>98</v>
      </c>
      <c r="B107" s="66"/>
      <c r="C107" s="67"/>
      <c r="D107" s="68">
        <f>SUM(Tableau4[[#This Row],[TBI et NBI Mensuel]]*12)</f>
        <v>0</v>
      </c>
      <c r="E107" s="69">
        <f>Tableau4[[#This Row],[NB Heures Mensuelles]]*12</f>
        <v>0</v>
      </c>
      <c r="F107" s="70" t="e">
        <f>Tableau4[[#This Row],[TBI-NBI Annuel]]/Tableau4[[#This Row],[Heures Annuelles]]*1820</f>
        <v>#DIV/0!</v>
      </c>
      <c r="G107" s="29">
        <f t="shared" si="7"/>
        <v>0</v>
      </c>
      <c r="H107" s="71" t="e">
        <f t="shared" si="10"/>
        <v>#DIV/0!</v>
      </c>
      <c r="I107" s="72" t="e">
        <f t="shared" si="11"/>
        <v>#DIV/0!</v>
      </c>
      <c r="J107" s="17"/>
      <c r="K107" s="62"/>
      <c r="M107" s="91"/>
      <c r="N107" s="91"/>
      <c r="O107" s="91"/>
      <c r="P107" s="91"/>
      <c r="Q107" s="91"/>
      <c r="R107" s="91"/>
      <c r="S107" s="91"/>
    </row>
    <row r="108" spans="1:19" ht="19.899999999999999" customHeight="1" x14ac:dyDescent="0.2">
      <c r="A108" s="34">
        <v>99</v>
      </c>
      <c r="B108" s="66"/>
      <c r="C108" s="67"/>
      <c r="D108" s="68">
        <f>SUM(Tableau4[[#This Row],[TBI et NBI Mensuel]]*12)</f>
        <v>0</v>
      </c>
      <c r="E108" s="69">
        <f>Tableau4[[#This Row],[NB Heures Mensuelles]]*12</f>
        <v>0</v>
      </c>
      <c r="F108" s="70" t="e">
        <f>Tableau4[[#This Row],[TBI-NBI Annuel]]/Tableau4[[#This Row],[Heures Annuelles]]*1820</f>
        <v>#DIV/0!</v>
      </c>
      <c r="G108" s="29">
        <f t="shared" si="7"/>
        <v>0</v>
      </c>
      <c r="H108" s="71" t="e">
        <f t="shared" si="10"/>
        <v>#DIV/0!</v>
      </c>
      <c r="I108" s="72" t="e">
        <f t="shared" si="11"/>
        <v>#DIV/0!</v>
      </c>
      <c r="J108" s="17"/>
      <c r="K108" s="62"/>
      <c r="M108" s="91"/>
      <c r="N108" s="91"/>
      <c r="O108" s="91"/>
      <c r="P108" s="91"/>
      <c r="Q108" s="91"/>
      <c r="R108" s="91"/>
      <c r="S108" s="91"/>
    </row>
    <row r="109" spans="1:19" ht="19.899999999999999" customHeight="1" x14ac:dyDescent="0.2">
      <c r="A109" s="34">
        <v>100</v>
      </c>
      <c r="B109" s="66"/>
      <c r="C109" s="67"/>
      <c r="D109" s="68">
        <f>SUM(Tableau4[[#This Row],[TBI et NBI Mensuel]]*12)</f>
        <v>0</v>
      </c>
      <c r="E109" s="69">
        <f>Tableau4[[#This Row],[NB Heures Mensuelles]]*12</f>
        <v>0</v>
      </c>
      <c r="F109" s="70" t="e">
        <f>Tableau4[[#This Row],[TBI-NBI Annuel]]/Tableau4[[#This Row],[Heures Annuelles]]*1820</f>
        <v>#DIV/0!</v>
      </c>
      <c r="G109" s="29">
        <f t="shared" si="7"/>
        <v>0</v>
      </c>
      <c r="H109" s="71" t="e">
        <f t="shared" si="10"/>
        <v>#DIV/0!</v>
      </c>
      <c r="I109" s="72" t="e">
        <f t="shared" si="11"/>
        <v>#DIV/0!</v>
      </c>
      <c r="J109" s="17"/>
      <c r="K109" s="62"/>
      <c r="M109" s="91"/>
      <c r="N109" s="91"/>
      <c r="O109" s="91"/>
      <c r="P109" s="91"/>
      <c r="Q109" s="91"/>
      <c r="R109" s="91"/>
      <c r="S109" s="91"/>
    </row>
    <row r="110" spans="1:19" ht="19.899999999999999" customHeight="1" x14ac:dyDescent="0.2">
      <c r="A110" s="34">
        <v>101</v>
      </c>
      <c r="B110" s="66"/>
      <c r="C110" s="67"/>
      <c r="D110" s="68">
        <f>SUM(Tableau4[[#This Row],[TBI et NBI Mensuel]]*12)</f>
        <v>0</v>
      </c>
      <c r="E110" s="69">
        <f>Tableau4[[#This Row],[NB Heures Mensuelles]]*12</f>
        <v>0</v>
      </c>
      <c r="F110" s="70" t="e">
        <f>Tableau4[[#This Row],[TBI-NBI Annuel]]/Tableau4[[#This Row],[Heures Annuelles]]*1820</f>
        <v>#DIV/0!</v>
      </c>
      <c r="G110" s="29">
        <f t="shared" si="7"/>
        <v>0</v>
      </c>
      <c r="H110" s="71" t="e">
        <f t="shared" si="10"/>
        <v>#DIV/0!</v>
      </c>
      <c r="I110" s="72" t="e">
        <f t="shared" si="11"/>
        <v>#DIV/0!</v>
      </c>
      <c r="J110" s="17"/>
      <c r="K110" s="62"/>
      <c r="M110" s="91"/>
      <c r="N110" s="91"/>
      <c r="O110" s="91"/>
      <c r="P110" s="91"/>
      <c r="Q110" s="91"/>
      <c r="R110" s="91"/>
      <c r="S110" s="91"/>
    </row>
    <row r="111" spans="1:19" ht="19.899999999999999" customHeight="1" x14ac:dyDescent="0.2">
      <c r="A111" s="34">
        <v>102</v>
      </c>
      <c r="B111" s="66"/>
      <c r="C111" s="67"/>
      <c r="D111" s="68">
        <f>SUM(Tableau4[[#This Row],[TBI et NBI Mensuel]]*12)</f>
        <v>0</v>
      </c>
      <c r="E111" s="69">
        <f>Tableau4[[#This Row],[NB Heures Mensuelles]]*12</f>
        <v>0</v>
      </c>
      <c r="F111" s="70" t="e">
        <f>Tableau4[[#This Row],[TBI-NBI Annuel]]/Tableau4[[#This Row],[Heures Annuelles]]*1820</f>
        <v>#DIV/0!</v>
      </c>
      <c r="G111" s="29">
        <f t="shared" si="7"/>
        <v>0</v>
      </c>
      <c r="H111" s="71" t="e">
        <f t="shared" si="10"/>
        <v>#DIV/0!</v>
      </c>
      <c r="I111" s="72" t="e">
        <f t="shared" si="11"/>
        <v>#DIV/0!</v>
      </c>
      <c r="J111" s="17"/>
      <c r="K111" s="62"/>
      <c r="M111" s="91"/>
      <c r="N111" s="91"/>
      <c r="O111" s="91"/>
      <c r="P111" s="91"/>
      <c r="Q111" s="91"/>
      <c r="R111" s="91"/>
      <c r="S111" s="91"/>
    </row>
    <row r="112" spans="1:19" ht="19.899999999999999" customHeight="1" x14ac:dyDescent="0.2">
      <c r="A112" s="34">
        <v>103</v>
      </c>
      <c r="B112" s="66"/>
      <c r="C112" s="67"/>
      <c r="D112" s="68">
        <f>SUM(Tableau4[[#This Row],[TBI et NBI Mensuel]]*12)</f>
        <v>0</v>
      </c>
      <c r="E112" s="69">
        <f>Tableau4[[#This Row],[NB Heures Mensuelles]]*12</f>
        <v>0</v>
      </c>
      <c r="F112" s="70" t="e">
        <f>Tableau4[[#This Row],[TBI-NBI Annuel]]/Tableau4[[#This Row],[Heures Annuelles]]*1820</f>
        <v>#DIV/0!</v>
      </c>
      <c r="G112" s="29">
        <f t="shared" si="7"/>
        <v>0</v>
      </c>
      <c r="H112" s="71" t="e">
        <f t="shared" si="10"/>
        <v>#DIV/0!</v>
      </c>
      <c r="I112" s="72" t="e">
        <f t="shared" si="11"/>
        <v>#DIV/0!</v>
      </c>
      <c r="J112" s="17"/>
      <c r="K112" s="62"/>
      <c r="M112" s="91"/>
      <c r="N112" s="91"/>
      <c r="O112" s="91"/>
      <c r="P112" s="91"/>
      <c r="Q112" s="91"/>
      <c r="R112" s="91"/>
      <c r="S112" s="91"/>
    </row>
    <row r="113" spans="1:19" ht="19.899999999999999" customHeight="1" x14ac:dyDescent="0.2">
      <c r="A113" s="34">
        <v>104</v>
      </c>
      <c r="B113" s="66"/>
      <c r="C113" s="67"/>
      <c r="D113" s="68">
        <f>SUM(Tableau4[[#This Row],[TBI et NBI Mensuel]]*12)</f>
        <v>0</v>
      </c>
      <c r="E113" s="69">
        <f>Tableau4[[#This Row],[NB Heures Mensuelles]]*12</f>
        <v>0</v>
      </c>
      <c r="F113" s="70" t="e">
        <f>Tableau4[[#This Row],[TBI-NBI Annuel]]/Tableau4[[#This Row],[Heures Annuelles]]*1820</f>
        <v>#DIV/0!</v>
      </c>
      <c r="G113" s="29">
        <f t="shared" si="7"/>
        <v>0</v>
      </c>
      <c r="H113" s="71" t="e">
        <f t="shared" si="10"/>
        <v>#DIV/0!</v>
      </c>
      <c r="I113" s="72" t="e">
        <f t="shared" si="11"/>
        <v>#DIV/0!</v>
      </c>
      <c r="J113" s="17"/>
      <c r="K113" s="62"/>
      <c r="M113" s="91"/>
      <c r="N113" s="91"/>
      <c r="O113" s="91"/>
      <c r="P113" s="91"/>
      <c r="Q113" s="91"/>
      <c r="R113" s="91"/>
      <c r="S113" s="91"/>
    </row>
    <row r="114" spans="1:19" ht="19.899999999999999" customHeight="1" x14ac:dyDescent="0.2">
      <c r="A114" s="34">
        <v>105</v>
      </c>
      <c r="B114" s="66"/>
      <c r="C114" s="67"/>
      <c r="D114" s="68">
        <f>SUM(Tableau4[[#This Row],[TBI et NBI Mensuel]]*12)</f>
        <v>0</v>
      </c>
      <c r="E114" s="69">
        <f>Tableau4[[#This Row],[NB Heures Mensuelles]]*12</f>
        <v>0</v>
      </c>
      <c r="F114" s="70" t="e">
        <f>Tableau4[[#This Row],[TBI-NBI Annuel]]/Tableau4[[#This Row],[Heures Annuelles]]*1820</f>
        <v>#DIV/0!</v>
      </c>
      <c r="G114" s="29">
        <f t="shared" si="7"/>
        <v>0</v>
      </c>
      <c r="H114" s="71" t="e">
        <f t="shared" si="10"/>
        <v>#DIV/0!</v>
      </c>
      <c r="I114" s="72" t="e">
        <f t="shared" si="11"/>
        <v>#DIV/0!</v>
      </c>
      <c r="J114" s="17"/>
      <c r="K114" s="62"/>
      <c r="M114" s="91"/>
      <c r="N114" s="91"/>
      <c r="O114" s="91"/>
      <c r="P114" s="91"/>
      <c r="Q114" s="91"/>
      <c r="R114" s="91"/>
      <c r="S114" s="91"/>
    </row>
    <row r="115" spans="1:19" ht="19.899999999999999" customHeight="1" x14ac:dyDescent="0.2">
      <c r="A115" s="34">
        <v>106</v>
      </c>
      <c r="B115" s="66"/>
      <c r="C115" s="67"/>
      <c r="D115" s="68">
        <f>SUM(Tableau4[[#This Row],[TBI et NBI Mensuel]]*12)</f>
        <v>0</v>
      </c>
      <c r="E115" s="69">
        <f>Tableau4[[#This Row],[NB Heures Mensuelles]]*12</f>
        <v>0</v>
      </c>
      <c r="F115" s="70" t="e">
        <f>Tableau4[[#This Row],[TBI-NBI Annuel]]/Tableau4[[#This Row],[Heures Annuelles]]*1820</f>
        <v>#DIV/0!</v>
      </c>
      <c r="G115" s="29">
        <f t="shared" si="7"/>
        <v>0</v>
      </c>
      <c r="H115" s="71" t="e">
        <f t="shared" si="10"/>
        <v>#DIV/0!</v>
      </c>
      <c r="I115" s="72" t="e">
        <f t="shared" si="11"/>
        <v>#DIV/0!</v>
      </c>
      <c r="J115" s="17"/>
      <c r="K115" s="62"/>
      <c r="M115" s="91"/>
      <c r="N115" s="91"/>
      <c r="O115" s="91"/>
      <c r="P115" s="91"/>
      <c r="Q115" s="91"/>
      <c r="R115" s="91"/>
      <c r="S115" s="91"/>
    </row>
    <row r="116" spans="1:19" ht="19.899999999999999" customHeight="1" x14ac:dyDescent="0.2">
      <c r="A116" s="34">
        <v>107</v>
      </c>
      <c r="B116" s="66"/>
      <c r="C116" s="67"/>
      <c r="D116" s="68">
        <f>SUM(Tableau4[[#This Row],[TBI et NBI Mensuel]]*12)</f>
        <v>0</v>
      </c>
      <c r="E116" s="69">
        <f>Tableau4[[#This Row],[NB Heures Mensuelles]]*12</f>
        <v>0</v>
      </c>
      <c r="F116" s="70" t="e">
        <f>Tableau4[[#This Row],[TBI-NBI Annuel]]/Tableau4[[#This Row],[Heures Annuelles]]*1820</f>
        <v>#DIV/0!</v>
      </c>
      <c r="G116" s="29">
        <f t="shared" si="7"/>
        <v>0</v>
      </c>
      <c r="H116" s="71" t="e">
        <f t="shared" si="10"/>
        <v>#DIV/0!</v>
      </c>
      <c r="I116" s="72" t="e">
        <f t="shared" si="11"/>
        <v>#DIV/0!</v>
      </c>
      <c r="J116" s="17"/>
      <c r="K116" s="62"/>
      <c r="M116" s="91"/>
      <c r="N116" s="91"/>
      <c r="O116" s="91"/>
      <c r="P116" s="91"/>
      <c r="Q116" s="91"/>
      <c r="R116" s="91"/>
      <c r="S116" s="91"/>
    </row>
    <row r="117" spans="1:19" ht="19.899999999999999" customHeight="1" x14ac:dyDescent="0.2">
      <c r="A117" s="34">
        <v>108</v>
      </c>
      <c r="B117" s="66"/>
      <c r="C117" s="67"/>
      <c r="D117" s="68">
        <f>SUM(Tableau4[[#This Row],[TBI et NBI Mensuel]]*12)</f>
        <v>0</v>
      </c>
      <c r="E117" s="69">
        <f>Tableau4[[#This Row],[NB Heures Mensuelles]]*12</f>
        <v>0</v>
      </c>
      <c r="F117" s="70" t="e">
        <f>Tableau4[[#This Row],[TBI-NBI Annuel]]/Tableau4[[#This Row],[Heures Annuelles]]*1820</f>
        <v>#DIV/0!</v>
      </c>
      <c r="G117" s="29">
        <f t="shared" si="7"/>
        <v>0</v>
      </c>
      <c r="H117" s="71" t="e">
        <f t="shared" si="10"/>
        <v>#DIV/0!</v>
      </c>
      <c r="I117" s="72" t="e">
        <f t="shared" si="11"/>
        <v>#DIV/0!</v>
      </c>
      <c r="J117" s="17"/>
      <c r="K117" s="62"/>
      <c r="M117" s="91"/>
      <c r="N117" s="91"/>
      <c r="O117" s="91"/>
      <c r="P117" s="91"/>
      <c r="Q117" s="91"/>
      <c r="R117" s="91"/>
      <c r="S117" s="91"/>
    </row>
    <row r="118" spans="1:19" ht="19.899999999999999" customHeight="1" x14ac:dyDescent="0.2">
      <c r="A118" s="34">
        <v>109</v>
      </c>
      <c r="B118" s="66"/>
      <c r="C118" s="67"/>
      <c r="D118" s="68">
        <f>SUM(Tableau4[[#This Row],[TBI et NBI Mensuel]]*12)</f>
        <v>0</v>
      </c>
      <c r="E118" s="69">
        <f>Tableau4[[#This Row],[NB Heures Mensuelles]]*12</f>
        <v>0</v>
      </c>
      <c r="F118" s="70" t="e">
        <f>Tableau4[[#This Row],[TBI-NBI Annuel]]/Tableau4[[#This Row],[Heures Annuelles]]*1820</f>
        <v>#DIV/0!</v>
      </c>
      <c r="G118" s="29">
        <f t="shared" si="7"/>
        <v>0</v>
      </c>
      <c r="H118" s="71" t="e">
        <f t="shared" si="10"/>
        <v>#DIV/0!</v>
      </c>
      <c r="I118" s="72" t="e">
        <f t="shared" si="11"/>
        <v>#DIV/0!</v>
      </c>
      <c r="J118" s="17"/>
      <c r="K118" s="62"/>
      <c r="M118" s="91"/>
      <c r="N118" s="91"/>
      <c r="O118" s="91"/>
      <c r="P118" s="91"/>
      <c r="Q118" s="91"/>
      <c r="R118" s="91"/>
      <c r="S118" s="91"/>
    </row>
    <row r="119" spans="1:19" ht="19.899999999999999" customHeight="1" x14ac:dyDescent="0.2">
      <c r="A119" s="34">
        <v>110</v>
      </c>
      <c r="B119" s="66"/>
      <c r="C119" s="67"/>
      <c r="D119" s="68">
        <f>SUM(Tableau4[[#This Row],[TBI et NBI Mensuel]]*12)</f>
        <v>0</v>
      </c>
      <c r="E119" s="69">
        <f>Tableau4[[#This Row],[NB Heures Mensuelles]]*12</f>
        <v>0</v>
      </c>
      <c r="F119" s="70" t="e">
        <f>Tableau4[[#This Row],[TBI-NBI Annuel]]/Tableau4[[#This Row],[Heures Annuelles]]*1820</f>
        <v>#DIV/0!</v>
      </c>
      <c r="G119" s="29">
        <f t="shared" si="7"/>
        <v>0</v>
      </c>
      <c r="H119" s="71" t="e">
        <f t="shared" si="10"/>
        <v>#DIV/0!</v>
      </c>
      <c r="I119" s="72" t="e">
        <f t="shared" si="11"/>
        <v>#DIV/0!</v>
      </c>
      <c r="J119" s="17"/>
      <c r="K119" s="62"/>
      <c r="M119" s="91"/>
      <c r="N119" s="91"/>
      <c r="O119" s="91"/>
      <c r="P119" s="91"/>
      <c r="Q119" s="91"/>
      <c r="R119" s="91"/>
      <c r="S119" s="91"/>
    </row>
    <row r="120" spans="1:19" ht="19.899999999999999" customHeight="1" x14ac:dyDescent="0.2">
      <c r="A120" s="34">
        <v>111</v>
      </c>
      <c r="B120" s="66"/>
      <c r="C120" s="67"/>
      <c r="D120" s="68">
        <f>SUM(Tableau4[[#This Row],[TBI et NBI Mensuel]]*12)</f>
        <v>0</v>
      </c>
      <c r="E120" s="69">
        <f>Tableau4[[#This Row],[NB Heures Mensuelles]]*12</f>
        <v>0</v>
      </c>
      <c r="F120" s="70" t="e">
        <f>Tableau4[[#This Row],[TBI-NBI Annuel]]/Tableau4[[#This Row],[Heures Annuelles]]*1820</f>
        <v>#DIV/0!</v>
      </c>
      <c r="G120" s="29">
        <f t="shared" si="7"/>
        <v>0</v>
      </c>
      <c r="H120" s="71" t="e">
        <f t="shared" si="10"/>
        <v>#DIV/0!</v>
      </c>
      <c r="I120" s="72" t="e">
        <f t="shared" si="11"/>
        <v>#DIV/0!</v>
      </c>
      <c r="J120" s="17"/>
      <c r="K120" s="62"/>
      <c r="M120" s="91"/>
      <c r="N120" s="91"/>
      <c r="O120" s="91"/>
      <c r="P120" s="91"/>
      <c r="Q120" s="91"/>
      <c r="R120" s="91"/>
      <c r="S120" s="91"/>
    </row>
    <row r="121" spans="1:19" ht="19.899999999999999" customHeight="1" x14ac:dyDescent="0.2">
      <c r="A121" s="34">
        <v>112</v>
      </c>
      <c r="B121" s="66"/>
      <c r="C121" s="67"/>
      <c r="D121" s="68">
        <f>SUM(Tableau4[[#This Row],[TBI et NBI Mensuel]]*12)</f>
        <v>0</v>
      </c>
      <c r="E121" s="69">
        <f>Tableau4[[#This Row],[NB Heures Mensuelles]]*12</f>
        <v>0</v>
      </c>
      <c r="F121" s="70" t="e">
        <f>Tableau4[[#This Row],[TBI-NBI Annuel]]/Tableau4[[#This Row],[Heures Annuelles]]*1820</f>
        <v>#DIV/0!</v>
      </c>
      <c r="G121" s="29">
        <f t="shared" si="7"/>
        <v>0</v>
      </c>
      <c r="H121" s="71" t="e">
        <f t="shared" si="10"/>
        <v>#DIV/0!</v>
      </c>
      <c r="I121" s="72" t="e">
        <f t="shared" si="11"/>
        <v>#DIV/0!</v>
      </c>
      <c r="J121" s="17"/>
      <c r="K121" s="62"/>
      <c r="M121" s="91"/>
      <c r="N121" s="91"/>
      <c r="O121" s="91"/>
      <c r="P121" s="91"/>
      <c r="Q121" s="91"/>
      <c r="R121" s="91"/>
      <c r="S121" s="91"/>
    </row>
    <row r="122" spans="1:19" ht="19.899999999999999" customHeight="1" x14ac:dyDescent="0.2">
      <c r="A122" s="34">
        <v>113</v>
      </c>
      <c r="B122" s="66"/>
      <c r="C122" s="67"/>
      <c r="D122" s="68">
        <f>SUM(Tableau4[[#This Row],[TBI et NBI Mensuel]]*12)</f>
        <v>0</v>
      </c>
      <c r="E122" s="69">
        <f>Tableau4[[#This Row],[NB Heures Mensuelles]]*12</f>
        <v>0</v>
      </c>
      <c r="F122" s="70" t="e">
        <f>Tableau4[[#This Row],[TBI-NBI Annuel]]/Tableau4[[#This Row],[Heures Annuelles]]*1820</f>
        <v>#DIV/0!</v>
      </c>
      <c r="G122" s="29">
        <f t="shared" si="7"/>
        <v>0</v>
      </c>
      <c r="H122" s="71" t="e">
        <f t="shared" si="10"/>
        <v>#DIV/0!</v>
      </c>
      <c r="I122" s="72" t="e">
        <f t="shared" si="11"/>
        <v>#DIV/0!</v>
      </c>
      <c r="J122" s="17"/>
      <c r="K122" s="62"/>
      <c r="M122" s="91"/>
      <c r="N122" s="91"/>
      <c r="O122" s="91"/>
      <c r="P122" s="91"/>
      <c r="Q122" s="91"/>
      <c r="R122" s="91"/>
      <c r="S122" s="91"/>
    </row>
    <row r="123" spans="1:19" ht="19.899999999999999" customHeight="1" x14ac:dyDescent="0.2">
      <c r="A123" s="34">
        <v>114</v>
      </c>
      <c r="B123" s="66"/>
      <c r="C123" s="67"/>
      <c r="D123" s="68">
        <f>SUM(Tableau4[[#This Row],[TBI et NBI Mensuel]]*12)</f>
        <v>0</v>
      </c>
      <c r="E123" s="69">
        <f>Tableau4[[#This Row],[NB Heures Mensuelles]]*12</f>
        <v>0</v>
      </c>
      <c r="F123" s="70" t="e">
        <f>Tableau4[[#This Row],[TBI-NBI Annuel]]/Tableau4[[#This Row],[Heures Annuelles]]*1820</f>
        <v>#DIV/0!</v>
      </c>
      <c r="G123" s="29">
        <f t="shared" si="7"/>
        <v>0</v>
      </c>
      <c r="H123" s="71" t="e">
        <f t="shared" si="10"/>
        <v>#DIV/0!</v>
      </c>
      <c r="I123" s="72" t="e">
        <f t="shared" si="11"/>
        <v>#DIV/0!</v>
      </c>
      <c r="J123" s="17"/>
      <c r="K123" s="62"/>
      <c r="M123" s="91"/>
      <c r="N123" s="91"/>
      <c r="O123" s="91"/>
      <c r="P123" s="91"/>
      <c r="Q123" s="91"/>
      <c r="R123" s="91"/>
      <c r="S123" s="91"/>
    </row>
    <row r="124" spans="1:19" ht="19.899999999999999" customHeight="1" x14ac:dyDescent="0.2">
      <c r="A124" s="34">
        <v>115</v>
      </c>
      <c r="B124" s="66"/>
      <c r="C124" s="67"/>
      <c r="D124" s="68">
        <f>SUM(Tableau4[[#This Row],[TBI et NBI Mensuel]]*12)</f>
        <v>0</v>
      </c>
      <c r="E124" s="69">
        <f>Tableau4[[#This Row],[NB Heures Mensuelles]]*12</f>
        <v>0</v>
      </c>
      <c r="F124" s="70" t="e">
        <f>Tableau4[[#This Row],[TBI-NBI Annuel]]/Tableau4[[#This Row],[Heures Annuelles]]*1820</f>
        <v>#DIV/0!</v>
      </c>
      <c r="G124" s="29">
        <f t="shared" si="7"/>
        <v>0</v>
      </c>
      <c r="H124" s="71" t="e">
        <f t="shared" si="10"/>
        <v>#DIV/0!</v>
      </c>
      <c r="I124" s="72" t="e">
        <f t="shared" si="11"/>
        <v>#DIV/0!</v>
      </c>
      <c r="J124" s="17"/>
      <c r="K124" s="62"/>
      <c r="M124" s="91"/>
      <c r="N124" s="91"/>
      <c r="O124" s="91"/>
      <c r="P124" s="91"/>
      <c r="Q124" s="91"/>
      <c r="R124" s="91"/>
      <c r="S124" s="91"/>
    </row>
    <row r="125" spans="1:19" ht="19.899999999999999" customHeight="1" x14ac:dyDescent="0.2">
      <c r="A125" s="34">
        <v>116</v>
      </c>
      <c r="B125" s="66"/>
      <c r="C125" s="67"/>
      <c r="D125" s="68">
        <f>SUM(Tableau4[[#This Row],[TBI et NBI Mensuel]]*12)</f>
        <v>0</v>
      </c>
      <c r="E125" s="69">
        <f>Tableau4[[#This Row],[NB Heures Mensuelles]]*12</f>
        <v>0</v>
      </c>
      <c r="F125" s="70" t="e">
        <f>Tableau4[[#This Row],[TBI-NBI Annuel]]/Tableau4[[#This Row],[Heures Annuelles]]*1820</f>
        <v>#DIV/0!</v>
      </c>
      <c r="G125" s="29">
        <f t="shared" si="7"/>
        <v>0</v>
      </c>
      <c r="H125" s="71" t="e">
        <f t="shared" si="10"/>
        <v>#DIV/0!</v>
      </c>
      <c r="I125" s="72" t="e">
        <f t="shared" si="11"/>
        <v>#DIV/0!</v>
      </c>
      <c r="J125" s="17"/>
      <c r="K125" s="62"/>
      <c r="M125" s="91"/>
      <c r="N125" s="91"/>
      <c r="O125" s="91"/>
      <c r="P125" s="91"/>
      <c r="Q125" s="91"/>
      <c r="R125" s="91"/>
      <c r="S125" s="91"/>
    </row>
    <row r="126" spans="1:19" ht="19.899999999999999" customHeight="1" x14ac:dyDescent="0.2">
      <c r="A126" s="34">
        <v>117</v>
      </c>
      <c r="B126" s="66"/>
      <c r="C126" s="67"/>
      <c r="D126" s="68">
        <f>SUM(Tableau4[[#This Row],[TBI et NBI Mensuel]]*12)</f>
        <v>0</v>
      </c>
      <c r="E126" s="69">
        <f>Tableau4[[#This Row],[NB Heures Mensuelles]]*12</f>
        <v>0</v>
      </c>
      <c r="F126" s="70" t="e">
        <f>Tableau4[[#This Row],[TBI-NBI Annuel]]/Tableau4[[#This Row],[Heures Annuelles]]*1820</f>
        <v>#DIV/0!</v>
      </c>
      <c r="G126" s="29">
        <f t="shared" si="7"/>
        <v>0</v>
      </c>
      <c r="H126" s="71" t="e">
        <f t="shared" si="10"/>
        <v>#DIV/0!</v>
      </c>
      <c r="I126" s="72" t="e">
        <f t="shared" si="11"/>
        <v>#DIV/0!</v>
      </c>
      <c r="J126" s="17"/>
      <c r="K126" s="62"/>
      <c r="M126" s="91"/>
      <c r="N126" s="91"/>
      <c r="O126" s="91"/>
      <c r="P126" s="91"/>
      <c r="Q126" s="91"/>
      <c r="R126" s="91"/>
      <c r="S126" s="91"/>
    </row>
    <row r="127" spans="1:19" ht="19.899999999999999" customHeight="1" x14ac:dyDescent="0.2">
      <c r="A127" s="34">
        <v>118</v>
      </c>
      <c r="B127" s="66"/>
      <c r="C127" s="67"/>
      <c r="D127" s="68">
        <f>SUM(Tableau4[[#This Row],[TBI et NBI Mensuel]]*12)</f>
        <v>0</v>
      </c>
      <c r="E127" s="69">
        <f>Tableau4[[#This Row],[NB Heures Mensuelles]]*12</f>
        <v>0</v>
      </c>
      <c r="F127" s="70" t="e">
        <f>Tableau4[[#This Row],[TBI-NBI Annuel]]/Tableau4[[#This Row],[Heures Annuelles]]*1820</f>
        <v>#DIV/0!</v>
      </c>
      <c r="G127" s="29">
        <f t="shared" si="7"/>
        <v>0</v>
      </c>
      <c r="H127" s="71" t="e">
        <f t="shared" si="10"/>
        <v>#DIV/0!</v>
      </c>
      <c r="I127" s="72" t="e">
        <f t="shared" si="11"/>
        <v>#DIV/0!</v>
      </c>
      <c r="J127" s="17"/>
      <c r="K127" s="62"/>
      <c r="M127" s="91"/>
      <c r="N127" s="91"/>
      <c r="O127" s="91"/>
      <c r="P127" s="91"/>
      <c r="Q127" s="91"/>
      <c r="R127" s="91"/>
      <c r="S127" s="91"/>
    </row>
    <row r="128" spans="1:19" ht="19.899999999999999" customHeight="1" x14ac:dyDescent="0.2">
      <c r="A128" s="34">
        <v>119</v>
      </c>
      <c r="B128" s="66"/>
      <c r="C128" s="67"/>
      <c r="D128" s="68">
        <f>SUM(Tableau4[[#This Row],[TBI et NBI Mensuel]]*12)</f>
        <v>0</v>
      </c>
      <c r="E128" s="69">
        <f>Tableau4[[#This Row],[NB Heures Mensuelles]]*12</f>
        <v>0</v>
      </c>
      <c r="F128" s="70" t="e">
        <f>Tableau4[[#This Row],[TBI-NBI Annuel]]/Tableau4[[#This Row],[Heures Annuelles]]*1820</f>
        <v>#DIV/0!</v>
      </c>
      <c r="G128" s="29">
        <f t="shared" si="7"/>
        <v>0</v>
      </c>
      <c r="H128" s="71" t="e">
        <f t="shared" si="10"/>
        <v>#DIV/0!</v>
      </c>
      <c r="I128" s="72" t="e">
        <f t="shared" si="11"/>
        <v>#DIV/0!</v>
      </c>
      <c r="J128" s="17"/>
      <c r="K128" s="62"/>
      <c r="M128" s="91"/>
      <c r="N128" s="91"/>
      <c r="O128" s="91"/>
      <c r="P128" s="91"/>
      <c r="Q128" s="91"/>
      <c r="R128" s="91"/>
      <c r="S128" s="91"/>
    </row>
    <row r="129" spans="1:19" ht="19.899999999999999" customHeight="1" x14ac:dyDescent="0.2">
      <c r="A129" s="34">
        <v>120</v>
      </c>
      <c r="B129" s="66"/>
      <c r="C129" s="67"/>
      <c r="D129" s="68">
        <f>SUM(Tableau4[[#This Row],[TBI et NBI Mensuel]]*12)</f>
        <v>0</v>
      </c>
      <c r="E129" s="69">
        <f>Tableau4[[#This Row],[NB Heures Mensuelles]]*12</f>
        <v>0</v>
      </c>
      <c r="F129" s="70" t="e">
        <f>Tableau4[[#This Row],[TBI-NBI Annuel]]/Tableau4[[#This Row],[Heures Annuelles]]*1820</f>
        <v>#DIV/0!</v>
      </c>
      <c r="G129" s="29">
        <f t="shared" si="7"/>
        <v>0</v>
      </c>
      <c r="H129" s="71" t="e">
        <f t="shared" si="10"/>
        <v>#DIV/0!</v>
      </c>
      <c r="I129" s="72" t="e">
        <f t="shared" si="11"/>
        <v>#DIV/0!</v>
      </c>
      <c r="J129" s="17"/>
      <c r="K129" s="62"/>
      <c r="M129" s="91"/>
      <c r="N129" s="91"/>
      <c r="O129" s="91"/>
      <c r="P129" s="91"/>
      <c r="Q129" s="91"/>
      <c r="R129" s="91"/>
      <c r="S129" s="91"/>
    </row>
    <row r="130" spans="1:19" ht="19.899999999999999" customHeight="1" x14ac:dyDescent="0.2">
      <c r="A130" s="34">
        <v>121</v>
      </c>
      <c r="B130" s="66"/>
      <c r="C130" s="67"/>
      <c r="D130" s="68">
        <f>SUM(Tableau4[[#This Row],[TBI et NBI Mensuel]]*12)</f>
        <v>0</v>
      </c>
      <c r="E130" s="69">
        <f>Tableau4[[#This Row],[NB Heures Mensuelles]]*12</f>
        <v>0</v>
      </c>
      <c r="F130" s="70" t="e">
        <f>Tableau4[[#This Row],[TBI-NBI Annuel]]/Tableau4[[#This Row],[Heures Annuelles]]*1820</f>
        <v>#DIV/0!</v>
      </c>
      <c r="G130" s="29">
        <f t="shared" si="7"/>
        <v>0</v>
      </c>
      <c r="H130" s="71" t="e">
        <f t="shared" si="10"/>
        <v>#DIV/0!</v>
      </c>
      <c r="I130" s="72" t="e">
        <f t="shared" si="11"/>
        <v>#DIV/0!</v>
      </c>
      <c r="J130" s="17"/>
      <c r="K130" s="62"/>
      <c r="M130" s="91"/>
      <c r="N130" s="91"/>
      <c r="O130" s="91"/>
      <c r="P130" s="91"/>
      <c r="Q130" s="91"/>
      <c r="R130" s="91"/>
      <c r="S130" s="91"/>
    </row>
    <row r="131" spans="1:19" ht="19.899999999999999" customHeight="1" x14ac:dyDescent="0.2">
      <c r="A131" s="34">
        <v>122</v>
      </c>
      <c r="B131" s="66"/>
      <c r="C131" s="67"/>
      <c r="D131" s="68">
        <f>SUM(Tableau4[[#This Row],[TBI et NBI Mensuel]]*12)</f>
        <v>0</v>
      </c>
      <c r="E131" s="69">
        <f>Tableau4[[#This Row],[NB Heures Mensuelles]]*12</f>
        <v>0</v>
      </c>
      <c r="F131" s="70" t="e">
        <f>Tableau4[[#This Row],[TBI-NBI Annuel]]/Tableau4[[#This Row],[Heures Annuelles]]*1820</f>
        <v>#DIV/0!</v>
      </c>
      <c r="G131" s="29">
        <f t="shared" si="7"/>
        <v>0</v>
      </c>
      <c r="H131" s="71" t="e">
        <f t="shared" si="10"/>
        <v>#DIV/0!</v>
      </c>
      <c r="I131" s="72" t="e">
        <f t="shared" si="11"/>
        <v>#DIV/0!</v>
      </c>
      <c r="J131" s="17"/>
      <c r="K131" s="62"/>
      <c r="M131" s="91"/>
      <c r="N131" s="91"/>
      <c r="O131" s="91"/>
      <c r="P131" s="91"/>
      <c r="Q131" s="91"/>
      <c r="R131" s="91"/>
      <c r="S131" s="91"/>
    </row>
    <row r="132" spans="1:19" ht="19.899999999999999" customHeight="1" x14ac:dyDescent="0.2">
      <c r="A132" s="34">
        <v>123</v>
      </c>
      <c r="B132" s="66"/>
      <c r="C132" s="67"/>
      <c r="D132" s="68">
        <f>SUM(Tableau4[[#This Row],[TBI et NBI Mensuel]]*12)</f>
        <v>0</v>
      </c>
      <c r="E132" s="69">
        <f>Tableau4[[#This Row],[NB Heures Mensuelles]]*12</f>
        <v>0</v>
      </c>
      <c r="F132" s="70" t="e">
        <f>Tableau4[[#This Row],[TBI-NBI Annuel]]/Tableau4[[#This Row],[Heures Annuelles]]*1820</f>
        <v>#DIV/0!</v>
      </c>
      <c r="G132" s="29">
        <f t="shared" si="7"/>
        <v>0</v>
      </c>
      <c r="H132" s="71" t="e">
        <f t="shared" si="10"/>
        <v>#DIV/0!</v>
      </c>
      <c r="I132" s="72" t="e">
        <f t="shared" si="11"/>
        <v>#DIV/0!</v>
      </c>
      <c r="J132" s="17"/>
      <c r="K132" s="62"/>
      <c r="M132" s="91"/>
      <c r="N132" s="91"/>
      <c r="O132" s="91"/>
      <c r="P132" s="91"/>
      <c r="Q132" s="91"/>
      <c r="R132" s="91"/>
      <c r="S132" s="91"/>
    </row>
    <row r="133" spans="1:19" ht="19.899999999999999" customHeight="1" x14ac:dyDescent="0.2">
      <c r="A133" s="34">
        <v>124</v>
      </c>
      <c r="B133" s="66"/>
      <c r="C133" s="67"/>
      <c r="D133" s="68">
        <f>SUM(Tableau4[[#This Row],[TBI et NBI Mensuel]]*12)</f>
        <v>0</v>
      </c>
      <c r="E133" s="69">
        <f>Tableau4[[#This Row],[NB Heures Mensuelles]]*12</f>
        <v>0</v>
      </c>
      <c r="F133" s="70" t="e">
        <f>Tableau4[[#This Row],[TBI-NBI Annuel]]/Tableau4[[#This Row],[Heures Annuelles]]*1820</f>
        <v>#DIV/0!</v>
      </c>
      <c r="G133" s="29">
        <f t="shared" si="7"/>
        <v>0</v>
      </c>
      <c r="H133" s="71" t="e">
        <f t="shared" si="10"/>
        <v>#DIV/0!</v>
      </c>
      <c r="I133" s="72" t="e">
        <f t="shared" si="11"/>
        <v>#DIV/0!</v>
      </c>
      <c r="J133" s="17"/>
      <c r="K133" s="62"/>
      <c r="M133" s="91"/>
      <c r="N133" s="91"/>
      <c r="O133" s="91"/>
      <c r="P133" s="91"/>
      <c r="Q133" s="91"/>
      <c r="R133" s="91"/>
      <c r="S133" s="91"/>
    </row>
    <row r="134" spans="1:19" ht="19.899999999999999" customHeight="1" x14ac:dyDescent="0.2">
      <c r="A134" s="34">
        <v>125</v>
      </c>
      <c r="B134" s="66"/>
      <c r="C134" s="67"/>
      <c r="D134" s="31">
        <f>SUM(Tableau4[[#This Row],[TBI et NBI Mensuel]]*12)</f>
        <v>0</v>
      </c>
      <c r="E134" s="32">
        <f>Tableau4[[#This Row],[NB Heures Mensuelles]]*12</f>
        <v>0</v>
      </c>
      <c r="F134" s="33" t="e">
        <f>Tableau4[[#This Row],[TBI-NBI Annuel]]/Tableau4[[#This Row],[Heures Annuelles]]*1820</f>
        <v>#DIV/0!</v>
      </c>
      <c r="G134" s="29">
        <f t="shared" si="7"/>
        <v>0</v>
      </c>
      <c r="H134" s="30" t="e">
        <f t="shared" ref="H134" si="12">IF(G134&lt;=O$12,G134,O$12)</f>
        <v>#DIV/0!</v>
      </c>
      <c r="I134" s="63" t="e">
        <f t="shared" si="6"/>
        <v>#DIV/0!</v>
      </c>
      <c r="J134" s="17"/>
      <c r="K134" s="62"/>
      <c r="M134" s="91"/>
      <c r="N134" s="91"/>
      <c r="O134" s="91"/>
      <c r="P134" s="91"/>
      <c r="Q134" s="91"/>
      <c r="R134" s="91"/>
      <c r="S134" s="91"/>
    </row>
    <row r="135" spans="1:19" ht="19.899999999999999" customHeight="1" x14ac:dyDescent="0.2">
      <c r="A135" s="34">
        <v>126</v>
      </c>
      <c r="B135" s="66"/>
      <c r="C135" s="67"/>
      <c r="D135" s="68">
        <f>SUM(Tableau4[[#This Row],[TBI et NBI Mensuel]]*12)</f>
        <v>0</v>
      </c>
      <c r="E135" s="69">
        <f>Tableau4[[#This Row],[NB Heures Mensuelles]]*12</f>
        <v>0</v>
      </c>
      <c r="F135" s="70" t="e">
        <f>Tableau4[[#This Row],[TBI-NBI Annuel]]/Tableau4[[#This Row],[Heures Annuelles]]*1820</f>
        <v>#DIV/0!</v>
      </c>
      <c r="G135" s="29">
        <f t="shared" si="7"/>
        <v>0</v>
      </c>
      <c r="H135" s="71" t="e">
        <f>IF(G135&lt;=O$12,G135,O$12)</f>
        <v>#DIV/0!</v>
      </c>
      <c r="I135" s="72" t="e">
        <f>G135-H135</f>
        <v>#DIV/0!</v>
      </c>
      <c r="J135" s="17"/>
      <c r="K135" s="62"/>
      <c r="M135" s="91"/>
      <c r="N135" s="91"/>
      <c r="O135" s="91"/>
      <c r="P135" s="91"/>
      <c r="Q135" s="91"/>
      <c r="R135" s="91"/>
      <c r="S135" s="91"/>
    </row>
    <row r="136" spans="1:19" ht="19.899999999999999" customHeight="1" x14ac:dyDescent="0.2">
      <c r="A136" s="34">
        <v>127</v>
      </c>
      <c r="B136" s="66"/>
      <c r="C136" s="67"/>
      <c r="D136" s="68">
        <f>SUM(Tableau4[[#This Row],[TBI et NBI Mensuel]]*12)</f>
        <v>0</v>
      </c>
      <c r="E136" s="69">
        <f>Tableau4[[#This Row],[NB Heures Mensuelles]]*12</f>
        <v>0</v>
      </c>
      <c r="F136" s="70" t="e">
        <f>Tableau4[[#This Row],[TBI-NBI Annuel]]/Tableau4[[#This Row],[Heures Annuelles]]*1820</f>
        <v>#DIV/0!</v>
      </c>
      <c r="G136" s="29">
        <f t="shared" si="7"/>
        <v>0</v>
      </c>
      <c r="H136" s="71" t="e">
        <f t="shared" ref="H136:H167" si="13">IF(G136&lt;=O$12,G136,O$12)</f>
        <v>#DIV/0!</v>
      </c>
      <c r="I136" s="72" t="e">
        <f t="shared" ref="I136:I167" si="14">G136-H136</f>
        <v>#DIV/0!</v>
      </c>
      <c r="J136" s="17"/>
      <c r="K136" s="62"/>
      <c r="M136" s="91"/>
      <c r="N136" s="91"/>
      <c r="O136" s="91"/>
      <c r="P136" s="91"/>
      <c r="Q136" s="91"/>
      <c r="R136" s="91"/>
      <c r="S136" s="91"/>
    </row>
    <row r="137" spans="1:19" ht="19.899999999999999" customHeight="1" x14ac:dyDescent="0.2">
      <c r="A137" s="34">
        <v>128</v>
      </c>
      <c r="B137" s="66"/>
      <c r="C137" s="67"/>
      <c r="D137" s="68">
        <f>SUM(Tableau4[[#This Row],[TBI et NBI Mensuel]]*12)</f>
        <v>0</v>
      </c>
      <c r="E137" s="69">
        <f>Tableau4[[#This Row],[NB Heures Mensuelles]]*12</f>
        <v>0</v>
      </c>
      <c r="F137" s="70" t="e">
        <f>Tableau4[[#This Row],[TBI-NBI Annuel]]/Tableau4[[#This Row],[Heures Annuelles]]*1820</f>
        <v>#DIV/0!</v>
      </c>
      <c r="G137" s="29">
        <f t="shared" si="7"/>
        <v>0</v>
      </c>
      <c r="H137" s="71" t="e">
        <f t="shared" si="13"/>
        <v>#DIV/0!</v>
      </c>
      <c r="I137" s="72" t="e">
        <f t="shared" si="14"/>
        <v>#DIV/0!</v>
      </c>
      <c r="J137" s="17"/>
      <c r="K137" s="62"/>
      <c r="M137" s="91"/>
      <c r="N137" s="91"/>
      <c r="O137" s="91"/>
      <c r="P137" s="91"/>
      <c r="Q137" s="91"/>
      <c r="R137" s="91"/>
      <c r="S137" s="91"/>
    </row>
    <row r="138" spans="1:19" ht="19.899999999999999" customHeight="1" x14ac:dyDescent="0.2">
      <c r="A138" s="34">
        <v>129</v>
      </c>
      <c r="B138" s="66"/>
      <c r="C138" s="67"/>
      <c r="D138" s="68">
        <f>SUM(Tableau4[[#This Row],[TBI et NBI Mensuel]]*12)</f>
        <v>0</v>
      </c>
      <c r="E138" s="69">
        <f>Tableau4[[#This Row],[NB Heures Mensuelles]]*12</f>
        <v>0</v>
      </c>
      <c r="F138" s="70" t="e">
        <f>Tableau4[[#This Row],[TBI-NBI Annuel]]/Tableau4[[#This Row],[Heures Annuelles]]*1820</f>
        <v>#DIV/0!</v>
      </c>
      <c r="G138" s="29">
        <f t="shared" ref="G138:G201" si="15">(D138/12)*1.15%</f>
        <v>0</v>
      </c>
      <c r="H138" s="71" t="e">
        <f t="shared" si="13"/>
        <v>#DIV/0!</v>
      </c>
      <c r="I138" s="72" t="e">
        <f t="shared" si="14"/>
        <v>#DIV/0!</v>
      </c>
      <c r="J138" s="17"/>
      <c r="K138" s="62"/>
      <c r="M138" s="91"/>
      <c r="N138" s="91"/>
      <c r="O138" s="91"/>
      <c r="P138" s="91"/>
      <c r="Q138" s="91"/>
      <c r="R138" s="91"/>
      <c r="S138" s="91"/>
    </row>
    <row r="139" spans="1:19" ht="19.899999999999999" customHeight="1" x14ac:dyDescent="0.2">
      <c r="A139" s="34">
        <v>130</v>
      </c>
      <c r="B139" s="66"/>
      <c r="C139" s="67"/>
      <c r="D139" s="68">
        <f>SUM(Tableau4[[#This Row],[TBI et NBI Mensuel]]*12)</f>
        <v>0</v>
      </c>
      <c r="E139" s="69">
        <f>Tableau4[[#This Row],[NB Heures Mensuelles]]*12</f>
        <v>0</v>
      </c>
      <c r="F139" s="70" t="e">
        <f>Tableau4[[#This Row],[TBI-NBI Annuel]]/Tableau4[[#This Row],[Heures Annuelles]]*1820</f>
        <v>#DIV/0!</v>
      </c>
      <c r="G139" s="29">
        <f t="shared" si="15"/>
        <v>0</v>
      </c>
      <c r="H139" s="71" t="e">
        <f t="shared" si="13"/>
        <v>#DIV/0!</v>
      </c>
      <c r="I139" s="72" t="e">
        <f t="shared" si="14"/>
        <v>#DIV/0!</v>
      </c>
      <c r="J139" s="17"/>
      <c r="K139" s="62"/>
      <c r="M139" s="91"/>
      <c r="N139" s="91"/>
      <c r="O139" s="91"/>
      <c r="P139" s="91"/>
      <c r="Q139" s="91"/>
      <c r="R139" s="91"/>
      <c r="S139" s="91"/>
    </row>
    <row r="140" spans="1:19" ht="19.899999999999999" customHeight="1" x14ac:dyDescent="0.2">
      <c r="A140" s="34">
        <v>131</v>
      </c>
      <c r="B140" s="66"/>
      <c r="C140" s="67"/>
      <c r="D140" s="68">
        <f>SUM(Tableau4[[#This Row],[TBI et NBI Mensuel]]*12)</f>
        <v>0</v>
      </c>
      <c r="E140" s="69">
        <f>Tableau4[[#This Row],[NB Heures Mensuelles]]*12</f>
        <v>0</v>
      </c>
      <c r="F140" s="70" t="e">
        <f>Tableau4[[#This Row],[TBI-NBI Annuel]]/Tableau4[[#This Row],[Heures Annuelles]]*1820</f>
        <v>#DIV/0!</v>
      </c>
      <c r="G140" s="29">
        <f t="shared" si="15"/>
        <v>0</v>
      </c>
      <c r="H140" s="71" t="e">
        <f t="shared" si="13"/>
        <v>#DIV/0!</v>
      </c>
      <c r="I140" s="72" t="e">
        <f t="shared" si="14"/>
        <v>#DIV/0!</v>
      </c>
      <c r="J140" s="17"/>
      <c r="K140" s="62"/>
      <c r="M140" s="91"/>
      <c r="N140" s="91"/>
      <c r="O140" s="91"/>
      <c r="P140" s="91"/>
      <c r="Q140" s="91"/>
      <c r="R140" s="91"/>
      <c r="S140" s="91"/>
    </row>
    <row r="141" spans="1:19" ht="19.899999999999999" customHeight="1" x14ac:dyDescent="0.2">
      <c r="A141" s="34">
        <v>132</v>
      </c>
      <c r="B141" s="66"/>
      <c r="C141" s="67"/>
      <c r="D141" s="68">
        <f>SUM(Tableau4[[#This Row],[TBI et NBI Mensuel]]*12)</f>
        <v>0</v>
      </c>
      <c r="E141" s="69">
        <f>Tableau4[[#This Row],[NB Heures Mensuelles]]*12</f>
        <v>0</v>
      </c>
      <c r="F141" s="70" t="e">
        <f>Tableau4[[#This Row],[TBI-NBI Annuel]]/Tableau4[[#This Row],[Heures Annuelles]]*1820</f>
        <v>#DIV/0!</v>
      </c>
      <c r="G141" s="29">
        <f t="shared" si="15"/>
        <v>0</v>
      </c>
      <c r="H141" s="71" t="e">
        <f t="shared" si="13"/>
        <v>#DIV/0!</v>
      </c>
      <c r="I141" s="72" t="e">
        <f t="shared" si="14"/>
        <v>#DIV/0!</v>
      </c>
      <c r="J141" s="17"/>
      <c r="K141" s="62"/>
      <c r="M141" s="91"/>
      <c r="N141" s="91"/>
      <c r="O141" s="91"/>
      <c r="P141" s="91"/>
      <c r="Q141" s="91"/>
      <c r="R141" s="91"/>
      <c r="S141" s="91"/>
    </row>
    <row r="142" spans="1:19" ht="19.899999999999999" customHeight="1" x14ac:dyDescent="0.2">
      <c r="A142" s="34">
        <v>133</v>
      </c>
      <c r="B142" s="66"/>
      <c r="C142" s="67"/>
      <c r="D142" s="68">
        <f>SUM(Tableau4[[#This Row],[TBI et NBI Mensuel]]*12)</f>
        <v>0</v>
      </c>
      <c r="E142" s="69">
        <f>Tableau4[[#This Row],[NB Heures Mensuelles]]*12</f>
        <v>0</v>
      </c>
      <c r="F142" s="70" t="e">
        <f>Tableau4[[#This Row],[TBI-NBI Annuel]]/Tableau4[[#This Row],[Heures Annuelles]]*1820</f>
        <v>#DIV/0!</v>
      </c>
      <c r="G142" s="29">
        <f t="shared" si="15"/>
        <v>0</v>
      </c>
      <c r="H142" s="71" t="e">
        <f t="shared" si="13"/>
        <v>#DIV/0!</v>
      </c>
      <c r="I142" s="72" t="e">
        <f t="shared" si="14"/>
        <v>#DIV/0!</v>
      </c>
      <c r="J142" s="17"/>
      <c r="K142" s="62"/>
      <c r="M142" s="91"/>
      <c r="N142" s="91"/>
      <c r="O142" s="91"/>
      <c r="P142" s="91"/>
      <c r="Q142" s="91"/>
      <c r="R142" s="91"/>
      <c r="S142" s="91"/>
    </row>
    <row r="143" spans="1:19" ht="19.899999999999999" customHeight="1" x14ac:dyDescent="0.2">
      <c r="A143" s="34">
        <v>134</v>
      </c>
      <c r="B143" s="66"/>
      <c r="C143" s="67"/>
      <c r="D143" s="68">
        <f>SUM(Tableau4[[#This Row],[TBI et NBI Mensuel]]*12)</f>
        <v>0</v>
      </c>
      <c r="E143" s="69">
        <f>Tableau4[[#This Row],[NB Heures Mensuelles]]*12</f>
        <v>0</v>
      </c>
      <c r="F143" s="70" t="e">
        <f>Tableau4[[#This Row],[TBI-NBI Annuel]]/Tableau4[[#This Row],[Heures Annuelles]]*1820</f>
        <v>#DIV/0!</v>
      </c>
      <c r="G143" s="29">
        <f t="shared" si="15"/>
        <v>0</v>
      </c>
      <c r="H143" s="71" t="e">
        <f t="shared" si="13"/>
        <v>#DIV/0!</v>
      </c>
      <c r="I143" s="72" t="e">
        <f t="shared" si="14"/>
        <v>#DIV/0!</v>
      </c>
      <c r="J143" s="17"/>
      <c r="K143" s="62"/>
      <c r="M143" s="91"/>
      <c r="N143" s="91"/>
      <c r="O143" s="91"/>
      <c r="P143" s="91"/>
      <c r="Q143" s="91"/>
      <c r="R143" s="91"/>
      <c r="S143" s="91"/>
    </row>
    <row r="144" spans="1:19" ht="19.899999999999999" customHeight="1" x14ac:dyDescent="0.2">
      <c r="A144" s="34">
        <v>135</v>
      </c>
      <c r="B144" s="66"/>
      <c r="C144" s="67"/>
      <c r="D144" s="68">
        <f>SUM(Tableau4[[#This Row],[TBI et NBI Mensuel]]*12)</f>
        <v>0</v>
      </c>
      <c r="E144" s="69">
        <f>Tableau4[[#This Row],[NB Heures Mensuelles]]*12</f>
        <v>0</v>
      </c>
      <c r="F144" s="70" t="e">
        <f>Tableau4[[#This Row],[TBI-NBI Annuel]]/Tableau4[[#This Row],[Heures Annuelles]]*1820</f>
        <v>#DIV/0!</v>
      </c>
      <c r="G144" s="29">
        <f t="shared" si="15"/>
        <v>0</v>
      </c>
      <c r="H144" s="71" t="e">
        <f t="shared" si="13"/>
        <v>#DIV/0!</v>
      </c>
      <c r="I144" s="72" t="e">
        <f t="shared" si="14"/>
        <v>#DIV/0!</v>
      </c>
      <c r="J144" s="17"/>
      <c r="K144" s="62"/>
      <c r="M144" s="91"/>
      <c r="N144" s="91"/>
      <c r="O144" s="91"/>
      <c r="P144" s="91"/>
      <c r="Q144" s="91"/>
      <c r="R144" s="91"/>
      <c r="S144" s="91"/>
    </row>
    <row r="145" spans="1:19" ht="19.899999999999999" customHeight="1" x14ac:dyDescent="0.2">
      <c r="A145" s="34">
        <v>136</v>
      </c>
      <c r="B145" s="66"/>
      <c r="C145" s="67"/>
      <c r="D145" s="68">
        <f>SUM(Tableau4[[#This Row],[TBI et NBI Mensuel]]*12)</f>
        <v>0</v>
      </c>
      <c r="E145" s="69">
        <f>Tableau4[[#This Row],[NB Heures Mensuelles]]*12</f>
        <v>0</v>
      </c>
      <c r="F145" s="70" t="e">
        <f>Tableau4[[#This Row],[TBI-NBI Annuel]]/Tableau4[[#This Row],[Heures Annuelles]]*1820</f>
        <v>#DIV/0!</v>
      </c>
      <c r="G145" s="29">
        <f t="shared" si="15"/>
        <v>0</v>
      </c>
      <c r="H145" s="71" t="e">
        <f t="shared" si="13"/>
        <v>#DIV/0!</v>
      </c>
      <c r="I145" s="72" t="e">
        <f t="shared" si="14"/>
        <v>#DIV/0!</v>
      </c>
      <c r="J145" s="17"/>
      <c r="K145" s="62"/>
      <c r="M145" s="91"/>
      <c r="N145" s="91"/>
      <c r="O145" s="91"/>
      <c r="P145" s="91"/>
      <c r="Q145" s="91"/>
      <c r="R145" s="91"/>
      <c r="S145" s="91"/>
    </row>
    <row r="146" spans="1:19" ht="19.899999999999999" customHeight="1" x14ac:dyDescent="0.2">
      <c r="A146" s="34">
        <v>137</v>
      </c>
      <c r="B146" s="66"/>
      <c r="C146" s="67"/>
      <c r="D146" s="68">
        <f>SUM(Tableau4[[#This Row],[TBI et NBI Mensuel]]*12)</f>
        <v>0</v>
      </c>
      <c r="E146" s="69">
        <f>Tableau4[[#This Row],[NB Heures Mensuelles]]*12</f>
        <v>0</v>
      </c>
      <c r="F146" s="70" t="e">
        <f>Tableau4[[#This Row],[TBI-NBI Annuel]]/Tableau4[[#This Row],[Heures Annuelles]]*1820</f>
        <v>#DIV/0!</v>
      </c>
      <c r="G146" s="29">
        <f t="shared" si="15"/>
        <v>0</v>
      </c>
      <c r="H146" s="71" t="e">
        <f t="shared" si="13"/>
        <v>#DIV/0!</v>
      </c>
      <c r="I146" s="72" t="e">
        <f t="shared" si="14"/>
        <v>#DIV/0!</v>
      </c>
      <c r="J146" s="17"/>
      <c r="K146" s="62"/>
      <c r="M146" s="91"/>
      <c r="N146" s="91"/>
      <c r="O146" s="91"/>
      <c r="P146" s="91"/>
      <c r="Q146" s="91"/>
      <c r="R146" s="91"/>
      <c r="S146" s="91"/>
    </row>
    <row r="147" spans="1:19" ht="19.899999999999999" customHeight="1" x14ac:dyDescent="0.2">
      <c r="A147" s="34">
        <v>138</v>
      </c>
      <c r="B147" s="66"/>
      <c r="C147" s="67"/>
      <c r="D147" s="68">
        <f>SUM(Tableau4[[#This Row],[TBI et NBI Mensuel]]*12)</f>
        <v>0</v>
      </c>
      <c r="E147" s="69">
        <f>Tableau4[[#This Row],[NB Heures Mensuelles]]*12</f>
        <v>0</v>
      </c>
      <c r="F147" s="70" t="e">
        <f>Tableau4[[#This Row],[TBI-NBI Annuel]]/Tableau4[[#This Row],[Heures Annuelles]]*1820</f>
        <v>#DIV/0!</v>
      </c>
      <c r="G147" s="29">
        <f t="shared" si="15"/>
        <v>0</v>
      </c>
      <c r="H147" s="71" t="e">
        <f t="shared" si="13"/>
        <v>#DIV/0!</v>
      </c>
      <c r="I147" s="72" t="e">
        <f t="shared" si="14"/>
        <v>#DIV/0!</v>
      </c>
      <c r="J147" s="17"/>
      <c r="K147" s="62"/>
      <c r="M147" s="91"/>
      <c r="N147" s="91"/>
      <c r="O147" s="91"/>
      <c r="P147" s="91"/>
      <c r="Q147" s="91"/>
      <c r="R147" s="91"/>
      <c r="S147" s="91"/>
    </row>
    <row r="148" spans="1:19" ht="19.899999999999999" customHeight="1" x14ac:dyDescent="0.2">
      <c r="A148" s="34">
        <v>139</v>
      </c>
      <c r="B148" s="66"/>
      <c r="C148" s="67"/>
      <c r="D148" s="68">
        <f>SUM(Tableau4[[#This Row],[TBI et NBI Mensuel]]*12)</f>
        <v>0</v>
      </c>
      <c r="E148" s="69">
        <f>Tableau4[[#This Row],[NB Heures Mensuelles]]*12</f>
        <v>0</v>
      </c>
      <c r="F148" s="70" t="e">
        <f>Tableau4[[#This Row],[TBI-NBI Annuel]]/Tableau4[[#This Row],[Heures Annuelles]]*1820</f>
        <v>#DIV/0!</v>
      </c>
      <c r="G148" s="29">
        <f t="shared" si="15"/>
        <v>0</v>
      </c>
      <c r="H148" s="71" t="e">
        <f t="shared" si="13"/>
        <v>#DIV/0!</v>
      </c>
      <c r="I148" s="72" t="e">
        <f t="shared" si="14"/>
        <v>#DIV/0!</v>
      </c>
      <c r="J148" s="17"/>
      <c r="K148" s="62"/>
      <c r="M148" s="91"/>
      <c r="N148" s="91"/>
      <c r="O148" s="91"/>
      <c r="P148" s="91"/>
      <c r="Q148" s="91"/>
      <c r="R148" s="91"/>
      <c r="S148" s="91"/>
    </row>
    <row r="149" spans="1:19" ht="19.899999999999999" customHeight="1" x14ac:dyDescent="0.2">
      <c r="A149" s="34">
        <v>140</v>
      </c>
      <c r="B149" s="66"/>
      <c r="C149" s="67"/>
      <c r="D149" s="68">
        <f>SUM(Tableau4[[#This Row],[TBI et NBI Mensuel]]*12)</f>
        <v>0</v>
      </c>
      <c r="E149" s="69">
        <f>Tableau4[[#This Row],[NB Heures Mensuelles]]*12</f>
        <v>0</v>
      </c>
      <c r="F149" s="70" t="e">
        <f>Tableau4[[#This Row],[TBI-NBI Annuel]]/Tableau4[[#This Row],[Heures Annuelles]]*1820</f>
        <v>#DIV/0!</v>
      </c>
      <c r="G149" s="29">
        <f t="shared" si="15"/>
        <v>0</v>
      </c>
      <c r="H149" s="71" t="e">
        <f t="shared" si="13"/>
        <v>#DIV/0!</v>
      </c>
      <c r="I149" s="72" t="e">
        <f t="shared" si="14"/>
        <v>#DIV/0!</v>
      </c>
      <c r="J149" s="17"/>
      <c r="K149" s="62"/>
      <c r="M149" s="91"/>
      <c r="N149" s="91"/>
      <c r="O149" s="91"/>
      <c r="P149" s="91"/>
      <c r="Q149" s="91"/>
      <c r="R149" s="91"/>
      <c r="S149" s="91"/>
    </row>
    <row r="150" spans="1:19" ht="19.899999999999999" customHeight="1" x14ac:dyDescent="0.2">
      <c r="A150" s="34">
        <v>141</v>
      </c>
      <c r="B150" s="66"/>
      <c r="C150" s="67"/>
      <c r="D150" s="68">
        <f>SUM(Tableau4[[#This Row],[TBI et NBI Mensuel]]*12)</f>
        <v>0</v>
      </c>
      <c r="E150" s="69">
        <f>Tableau4[[#This Row],[NB Heures Mensuelles]]*12</f>
        <v>0</v>
      </c>
      <c r="F150" s="70" t="e">
        <f>Tableau4[[#This Row],[TBI-NBI Annuel]]/Tableau4[[#This Row],[Heures Annuelles]]*1820</f>
        <v>#DIV/0!</v>
      </c>
      <c r="G150" s="29">
        <f t="shared" si="15"/>
        <v>0</v>
      </c>
      <c r="H150" s="71" t="e">
        <f t="shared" si="13"/>
        <v>#DIV/0!</v>
      </c>
      <c r="I150" s="72" t="e">
        <f t="shared" si="14"/>
        <v>#DIV/0!</v>
      </c>
      <c r="J150" s="17"/>
      <c r="K150" s="62"/>
      <c r="M150" s="91"/>
      <c r="N150" s="91"/>
      <c r="O150" s="91"/>
      <c r="P150" s="91"/>
      <c r="Q150" s="91"/>
      <c r="R150" s="91"/>
      <c r="S150" s="91"/>
    </row>
    <row r="151" spans="1:19" ht="19.899999999999999" customHeight="1" x14ac:dyDescent="0.2">
      <c r="A151" s="34">
        <v>142</v>
      </c>
      <c r="B151" s="66"/>
      <c r="C151" s="67"/>
      <c r="D151" s="68">
        <f>SUM(Tableau4[[#This Row],[TBI et NBI Mensuel]]*12)</f>
        <v>0</v>
      </c>
      <c r="E151" s="69">
        <f>Tableau4[[#This Row],[NB Heures Mensuelles]]*12</f>
        <v>0</v>
      </c>
      <c r="F151" s="70" t="e">
        <f>Tableau4[[#This Row],[TBI-NBI Annuel]]/Tableau4[[#This Row],[Heures Annuelles]]*1820</f>
        <v>#DIV/0!</v>
      </c>
      <c r="G151" s="29">
        <f t="shared" si="15"/>
        <v>0</v>
      </c>
      <c r="H151" s="71" t="e">
        <f t="shared" si="13"/>
        <v>#DIV/0!</v>
      </c>
      <c r="I151" s="72" t="e">
        <f t="shared" si="14"/>
        <v>#DIV/0!</v>
      </c>
      <c r="J151" s="17"/>
      <c r="K151" s="62"/>
      <c r="M151" s="91"/>
      <c r="N151" s="91"/>
      <c r="O151" s="91"/>
      <c r="P151" s="91"/>
      <c r="Q151" s="91"/>
      <c r="R151" s="91"/>
      <c r="S151" s="91"/>
    </row>
    <row r="152" spans="1:19" ht="19.899999999999999" customHeight="1" x14ac:dyDescent="0.2">
      <c r="A152" s="34">
        <v>143</v>
      </c>
      <c r="B152" s="66"/>
      <c r="C152" s="67"/>
      <c r="D152" s="68">
        <f>SUM(Tableau4[[#This Row],[TBI et NBI Mensuel]]*12)</f>
        <v>0</v>
      </c>
      <c r="E152" s="69">
        <f>Tableau4[[#This Row],[NB Heures Mensuelles]]*12</f>
        <v>0</v>
      </c>
      <c r="F152" s="70" t="e">
        <f>Tableau4[[#This Row],[TBI-NBI Annuel]]/Tableau4[[#This Row],[Heures Annuelles]]*1820</f>
        <v>#DIV/0!</v>
      </c>
      <c r="G152" s="29">
        <f t="shared" si="15"/>
        <v>0</v>
      </c>
      <c r="H152" s="71" t="e">
        <f t="shared" si="13"/>
        <v>#DIV/0!</v>
      </c>
      <c r="I152" s="72" t="e">
        <f t="shared" si="14"/>
        <v>#DIV/0!</v>
      </c>
      <c r="J152" s="17"/>
      <c r="K152" s="62"/>
      <c r="M152" s="91"/>
      <c r="N152" s="91"/>
      <c r="O152" s="91"/>
      <c r="P152" s="91"/>
      <c r="Q152" s="91"/>
      <c r="R152" s="91"/>
      <c r="S152" s="91"/>
    </row>
    <row r="153" spans="1:19" ht="19.899999999999999" customHeight="1" x14ac:dyDescent="0.2">
      <c r="A153" s="34">
        <v>144</v>
      </c>
      <c r="B153" s="66"/>
      <c r="C153" s="67"/>
      <c r="D153" s="68">
        <f>SUM(Tableau4[[#This Row],[TBI et NBI Mensuel]]*12)</f>
        <v>0</v>
      </c>
      <c r="E153" s="69">
        <f>Tableau4[[#This Row],[NB Heures Mensuelles]]*12</f>
        <v>0</v>
      </c>
      <c r="F153" s="70" t="e">
        <f>Tableau4[[#This Row],[TBI-NBI Annuel]]/Tableau4[[#This Row],[Heures Annuelles]]*1820</f>
        <v>#DIV/0!</v>
      </c>
      <c r="G153" s="29">
        <f t="shared" si="15"/>
        <v>0</v>
      </c>
      <c r="H153" s="71" t="e">
        <f t="shared" si="13"/>
        <v>#DIV/0!</v>
      </c>
      <c r="I153" s="72" t="e">
        <f t="shared" si="14"/>
        <v>#DIV/0!</v>
      </c>
      <c r="J153" s="17"/>
      <c r="K153" s="62"/>
      <c r="M153" s="91"/>
      <c r="N153" s="91"/>
      <c r="O153" s="91"/>
      <c r="P153" s="91"/>
      <c r="Q153" s="91"/>
      <c r="R153" s="91"/>
      <c r="S153" s="91"/>
    </row>
    <row r="154" spans="1:19" ht="19.899999999999999" customHeight="1" x14ac:dyDescent="0.2">
      <c r="A154" s="34">
        <v>145</v>
      </c>
      <c r="B154" s="66"/>
      <c r="C154" s="67"/>
      <c r="D154" s="68">
        <f>SUM(Tableau4[[#This Row],[TBI et NBI Mensuel]]*12)</f>
        <v>0</v>
      </c>
      <c r="E154" s="69">
        <f>Tableau4[[#This Row],[NB Heures Mensuelles]]*12</f>
        <v>0</v>
      </c>
      <c r="F154" s="70" t="e">
        <f>Tableau4[[#This Row],[TBI-NBI Annuel]]/Tableau4[[#This Row],[Heures Annuelles]]*1820</f>
        <v>#DIV/0!</v>
      </c>
      <c r="G154" s="29">
        <f t="shared" si="15"/>
        <v>0</v>
      </c>
      <c r="H154" s="71" t="e">
        <f t="shared" si="13"/>
        <v>#DIV/0!</v>
      </c>
      <c r="I154" s="72" t="e">
        <f t="shared" si="14"/>
        <v>#DIV/0!</v>
      </c>
      <c r="J154" s="17"/>
      <c r="K154" s="62"/>
      <c r="M154" s="91"/>
      <c r="N154" s="91"/>
      <c r="O154" s="91"/>
      <c r="P154" s="91"/>
      <c r="Q154" s="91"/>
      <c r="R154" s="91"/>
      <c r="S154" s="91"/>
    </row>
    <row r="155" spans="1:19" ht="19.899999999999999" customHeight="1" x14ac:dyDescent="0.2">
      <c r="A155" s="34">
        <v>146</v>
      </c>
      <c r="B155" s="66"/>
      <c r="C155" s="67"/>
      <c r="D155" s="68">
        <f>SUM(Tableau4[[#This Row],[TBI et NBI Mensuel]]*12)</f>
        <v>0</v>
      </c>
      <c r="E155" s="69">
        <f>Tableau4[[#This Row],[NB Heures Mensuelles]]*12</f>
        <v>0</v>
      </c>
      <c r="F155" s="70" t="e">
        <f>Tableau4[[#This Row],[TBI-NBI Annuel]]/Tableau4[[#This Row],[Heures Annuelles]]*1820</f>
        <v>#DIV/0!</v>
      </c>
      <c r="G155" s="29">
        <f t="shared" si="15"/>
        <v>0</v>
      </c>
      <c r="H155" s="71" t="e">
        <f t="shared" si="13"/>
        <v>#DIV/0!</v>
      </c>
      <c r="I155" s="72" t="e">
        <f t="shared" si="14"/>
        <v>#DIV/0!</v>
      </c>
      <c r="J155" s="17"/>
      <c r="K155" s="62"/>
      <c r="M155" s="91"/>
      <c r="N155" s="91"/>
      <c r="O155" s="91"/>
      <c r="P155" s="91"/>
      <c r="Q155" s="91"/>
      <c r="R155" s="91"/>
      <c r="S155" s="91"/>
    </row>
    <row r="156" spans="1:19" ht="19.899999999999999" customHeight="1" x14ac:dyDescent="0.2">
      <c r="A156" s="34">
        <v>147</v>
      </c>
      <c r="B156" s="66"/>
      <c r="C156" s="67"/>
      <c r="D156" s="68">
        <f>SUM(Tableau4[[#This Row],[TBI et NBI Mensuel]]*12)</f>
        <v>0</v>
      </c>
      <c r="E156" s="69">
        <f>Tableau4[[#This Row],[NB Heures Mensuelles]]*12</f>
        <v>0</v>
      </c>
      <c r="F156" s="70" t="e">
        <f>Tableau4[[#This Row],[TBI-NBI Annuel]]/Tableau4[[#This Row],[Heures Annuelles]]*1820</f>
        <v>#DIV/0!</v>
      </c>
      <c r="G156" s="29">
        <f t="shared" si="15"/>
        <v>0</v>
      </c>
      <c r="H156" s="71" t="e">
        <f t="shared" si="13"/>
        <v>#DIV/0!</v>
      </c>
      <c r="I156" s="72" t="e">
        <f t="shared" si="14"/>
        <v>#DIV/0!</v>
      </c>
      <c r="J156" s="17"/>
      <c r="K156" s="62"/>
      <c r="M156" s="91"/>
      <c r="N156" s="91"/>
      <c r="O156" s="91"/>
      <c r="P156" s="91"/>
      <c r="Q156" s="91"/>
      <c r="R156" s="91"/>
      <c r="S156" s="91"/>
    </row>
    <row r="157" spans="1:19" ht="19.899999999999999" customHeight="1" x14ac:dyDescent="0.2">
      <c r="A157" s="34">
        <v>148</v>
      </c>
      <c r="B157" s="66"/>
      <c r="C157" s="67"/>
      <c r="D157" s="68">
        <f>SUM(Tableau4[[#This Row],[TBI et NBI Mensuel]]*12)</f>
        <v>0</v>
      </c>
      <c r="E157" s="69">
        <f>Tableau4[[#This Row],[NB Heures Mensuelles]]*12</f>
        <v>0</v>
      </c>
      <c r="F157" s="70" t="e">
        <f>Tableau4[[#This Row],[TBI-NBI Annuel]]/Tableau4[[#This Row],[Heures Annuelles]]*1820</f>
        <v>#DIV/0!</v>
      </c>
      <c r="G157" s="29">
        <f t="shared" si="15"/>
        <v>0</v>
      </c>
      <c r="H157" s="71" t="e">
        <f t="shared" si="13"/>
        <v>#DIV/0!</v>
      </c>
      <c r="I157" s="72" t="e">
        <f t="shared" si="14"/>
        <v>#DIV/0!</v>
      </c>
      <c r="J157" s="17"/>
      <c r="K157" s="62"/>
      <c r="M157" s="91"/>
      <c r="N157" s="91"/>
      <c r="O157" s="91"/>
      <c r="P157" s="91"/>
      <c r="Q157" s="91"/>
      <c r="R157" s="91"/>
      <c r="S157" s="91"/>
    </row>
    <row r="158" spans="1:19" ht="19.899999999999999" customHeight="1" x14ac:dyDescent="0.2">
      <c r="A158" s="34">
        <v>149</v>
      </c>
      <c r="B158" s="66"/>
      <c r="C158" s="67"/>
      <c r="D158" s="68">
        <f>SUM(Tableau4[[#This Row],[TBI et NBI Mensuel]]*12)</f>
        <v>0</v>
      </c>
      <c r="E158" s="69">
        <f>Tableau4[[#This Row],[NB Heures Mensuelles]]*12</f>
        <v>0</v>
      </c>
      <c r="F158" s="70" t="e">
        <f>Tableau4[[#This Row],[TBI-NBI Annuel]]/Tableau4[[#This Row],[Heures Annuelles]]*1820</f>
        <v>#DIV/0!</v>
      </c>
      <c r="G158" s="29">
        <f t="shared" si="15"/>
        <v>0</v>
      </c>
      <c r="H158" s="71" t="e">
        <f t="shared" si="13"/>
        <v>#DIV/0!</v>
      </c>
      <c r="I158" s="72" t="e">
        <f t="shared" si="14"/>
        <v>#DIV/0!</v>
      </c>
      <c r="J158" s="17"/>
      <c r="K158" s="62"/>
      <c r="M158" s="91"/>
      <c r="N158" s="91"/>
      <c r="O158" s="91"/>
      <c r="P158" s="91"/>
      <c r="Q158" s="91"/>
      <c r="R158" s="91"/>
      <c r="S158" s="91"/>
    </row>
    <row r="159" spans="1:19" ht="19.899999999999999" customHeight="1" x14ac:dyDescent="0.2">
      <c r="A159" s="34">
        <v>150</v>
      </c>
      <c r="B159" s="66"/>
      <c r="C159" s="67"/>
      <c r="D159" s="68">
        <f>SUM(Tableau4[[#This Row],[TBI et NBI Mensuel]]*12)</f>
        <v>0</v>
      </c>
      <c r="E159" s="69">
        <f>Tableau4[[#This Row],[NB Heures Mensuelles]]*12</f>
        <v>0</v>
      </c>
      <c r="F159" s="70" t="e">
        <f>Tableau4[[#This Row],[TBI-NBI Annuel]]/Tableau4[[#This Row],[Heures Annuelles]]*1820</f>
        <v>#DIV/0!</v>
      </c>
      <c r="G159" s="29">
        <f t="shared" si="15"/>
        <v>0</v>
      </c>
      <c r="H159" s="71" t="e">
        <f t="shared" si="13"/>
        <v>#DIV/0!</v>
      </c>
      <c r="I159" s="72" t="e">
        <f t="shared" si="14"/>
        <v>#DIV/0!</v>
      </c>
      <c r="J159" s="17"/>
      <c r="K159" s="62"/>
      <c r="M159" s="91"/>
      <c r="N159" s="91"/>
      <c r="O159" s="91"/>
      <c r="P159" s="91"/>
      <c r="Q159" s="91"/>
      <c r="R159" s="91"/>
      <c r="S159" s="91"/>
    </row>
    <row r="160" spans="1:19" ht="19.899999999999999" customHeight="1" x14ac:dyDescent="0.2">
      <c r="A160" s="34">
        <v>151</v>
      </c>
      <c r="B160" s="66"/>
      <c r="C160" s="67"/>
      <c r="D160" s="68">
        <f>SUM(Tableau4[[#This Row],[TBI et NBI Mensuel]]*12)</f>
        <v>0</v>
      </c>
      <c r="E160" s="69">
        <f>Tableau4[[#This Row],[NB Heures Mensuelles]]*12</f>
        <v>0</v>
      </c>
      <c r="F160" s="70" t="e">
        <f>Tableau4[[#This Row],[TBI-NBI Annuel]]/Tableau4[[#This Row],[Heures Annuelles]]*1820</f>
        <v>#DIV/0!</v>
      </c>
      <c r="G160" s="29">
        <f t="shared" si="15"/>
        <v>0</v>
      </c>
      <c r="H160" s="71" t="e">
        <f t="shared" si="13"/>
        <v>#DIV/0!</v>
      </c>
      <c r="I160" s="72" t="e">
        <f t="shared" si="14"/>
        <v>#DIV/0!</v>
      </c>
      <c r="J160" s="17"/>
      <c r="K160" s="62"/>
      <c r="M160" s="91"/>
      <c r="N160" s="91"/>
      <c r="O160" s="91"/>
      <c r="P160" s="91"/>
      <c r="Q160" s="91"/>
      <c r="R160" s="91"/>
      <c r="S160" s="91"/>
    </row>
    <row r="161" spans="1:19" ht="19.899999999999999" customHeight="1" x14ac:dyDescent="0.2">
      <c r="A161" s="34">
        <v>152</v>
      </c>
      <c r="B161" s="66"/>
      <c r="C161" s="67"/>
      <c r="D161" s="68">
        <f>SUM(Tableau4[[#This Row],[TBI et NBI Mensuel]]*12)</f>
        <v>0</v>
      </c>
      <c r="E161" s="69">
        <f>Tableau4[[#This Row],[NB Heures Mensuelles]]*12</f>
        <v>0</v>
      </c>
      <c r="F161" s="70" t="e">
        <f>Tableau4[[#This Row],[TBI-NBI Annuel]]/Tableau4[[#This Row],[Heures Annuelles]]*1820</f>
        <v>#DIV/0!</v>
      </c>
      <c r="G161" s="29">
        <f t="shared" si="15"/>
        <v>0</v>
      </c>
      <c r="H161" s="71" t="e">
        <f t="shared" si="13"/>
        <v>#DIV/0!</v>
      </c>
      <c r="I161" s="72" t="e">
        <f t="shared" si="14"/>
        <v>#DIV/0!</v>
      </c>
      <c r="J161" s="17"/>
      <c r="K161" s="62"/>
      <c r="M161" s="91"/>
      <c r="N161" s="91"/>
      <c r="O161" s="91"/>
      <c r="P161" s="91"/>
      <c r="Q161" s="91"/>
      <c r="R161" s="91"/>
      <c r="S161" s="91"/>
    </row>
    <row r="162" spans="1:19" ht="19.899999999999999" customHeight="1" x14ac:dyDescent="0.2">
      <c r="A162" s="34">
        <v>153</v>
      </c>
      <c r="B162" s="66"/>
      <c r="C162" s="67"/>
      <c r="D162" s="68">
        <f>SUM(Tableau4[[#This Row],[TBI et NBI Mensuel]]*12)</f>
        <v>0</v>
      </c>
      <c r="E162" s="69">
        <f>Tableau4[[#This Row],[NB Heures Mensuelles]]*12</f>
        <v>0</v>
      </c>
      <c r="F162" s="70" t="e">
        <f>Tableau4[[#This Row],[TBI-NBI Annuel]]/Tableau4[[#This Row],[Heures Annuelles]]*1820</f>
        <v>#DIV/0!</v>
      </c>
      <c r="G162" s="29">
        <f t="shared" si="15"/>
        <v>0</v>
      </c>
      <c r="H162" s="71" t="e">
        <f t="shared" si="13"/>
        <v>#DIV/0!</v>
      </c>
      <c r="I162" s="72" t="e">
        <f t="shared" si="14"/>
        <v>#DIV/0!</v>
      </c>
      <c r="J162" s="17"/>
      <c r="K162" s="62"/>
      <c r="M162" s="91"/>
      <c r="N162" s="91"/>
      <c r="O162" s="91"/>
      <c r="P162" s="91"/>
      <c r="Q162" s="91"/>
      <c r="R162" s="91"/>
      <c r="S162" s="91"/>
    </row>
    <row r="163" spans="1:19" ht="19.899999999999999" customHeight="1" x14ac:dyDescent="0.2">
      <c r="A163" s="34">
        <v>154</v>
      </c>
      <c r="B163" s="66"/>
      <c r="C163" s="67"/>
      <c r="D163" s="68">
        <f>SUM(Tableau4[[#This Row],[TBI et NBI Mensuel]]*12)</f>
        <v>0</v>
      </c>
      <c r="E163" s="69">
        <f>Tableau4[[#This Row],[NB Heures Mensuelles]]*12</f>
        <v>0</v>
      </c>
      <c r="F163" s="70" t="e">
        <f>Tableau4[[#This Row],[TBI-NBI Annuel]]/Tableau4[[#This Row],[Heures Annuelles]]*1820</f>
        <v>#DIV/0!</v>
      </c>
      <c r="G163" s="29">
        <f t="shared" si="15"/>
        <v>0</v>
      </c>
      <c r="H163" s="71" t="e">
        <f t="shared" si="13"/>
        <v>#DIV/0!</v>
      </c>
      <c r="I163" s="72" t="e">
        <f t="shared" si="14"/>
        <v>#DIV/0!</v>
      </c>
      <c r="J163" s="17"/>
      <c r="K163" s="62"/>
      <c r="M163" s="91"/>
      <c r="N163" s="91"/>
      <c r="O163" s="91"/>
      <c r="P163" s="91"/>
      <c r="Q163" s="91"/>
      <c r="R163" s="91"/>
      <c r="S163" s="91"/>
    </row>
    <row r="164" spans="1:19" ht="19.899999999999999" customHeight="1" x14ac:dyDescent="0.2">
      <c r="A164" s="34">
        <v>155</v>
      </c>
      <c r="B164" s="66"/>
      <c r="C164" s="67"/>
      <c r="D164" s="68">
        <f>SUM(Tableau4[[#This Row],[TBI et NBI Mensuel]]*12)</f>
        <v>0</v>
      </c>
      <c r="E164" s="69">
        <f>Tableau4[[#This Row],[NB Heures Mensuelles]]*12</f>
        <v>0</v>
      </c>
      <c r="F164" s="70" t="e">
        <f>Tableau4[[#This Row],[TBI-NBI Annuel]]/Tableau4[[#This Row],[Heures Annuelles]]*1820</f>
        <v>#DIV/0!</v>
      </c>
      <c r="G164" s="29">
        <f t="shared" si="15"/>
        <v>0</v>
      </c>
      <c r="H164" s="71" t="e">
        <f t="shared" si="13"/>
        <v>#DIV/0!</v>
      </c>
      <c r="I164" s="72" t="e">
        <f t="shared" si="14"/>
        <v>#DIV/0!</v>
      </c>
      <c r="J164" s="17"/>
      <c r="K164" s="62"/>
      <c r="M164" s="91"/>
      <c r="N164" s="91"/>
      <c r="O164" s="91"/>
      <c r="P164" s="91"/>
      <c r="Q164" s="91"/>
      <c r="R164" s="91"/>
      <c r="S164" s="91"/>
    </row>
    <row r="165" spans="1:19" ht="19.899999999999999" customHeight="1" x14ac:dyDescent="0.2">
      <c r="A165" s="34">
        <v>156</v>
      </c>
      <c r="B165" s="66"/>
      <c r="C165" s="67"/>
      <c r="D165" s="68">
        <f>SUM(Tableau4[[#This Row],[TBI et NBI Mensuel]]*12)</f>
        <v>0</v>
      </c>
      <c r="E165" s="69">
        <f>Tableau4[[#This Row],[NB Heures Mensuelles]]*12</f>
        <v>0</v>
      </c>
      <c r="F165" s="70" t="e">
        <f>Tableau4[[#This Row],[TBI-NBI Annuel]]/Tableau4[[#This Row],[Heures Annuelles]]*1820</f>
        <v>#DIV/0!</v>
      </c>
      <c r="G165" s="29">
        <f t="shared" si="15"/>
        <v>0</v>
      </c>
      <c r="H165" s="71" t="e">
        <f t="shared" si="13"/>
        <v>#DIV/0!</v>
      </c>
      <c r="I165" s="72" t="e">
        <f t="shared" si="14"/>
        <v>#DIV/0!</v>
      </c>
      <c r="J165" s="17"/>
      <c r="K165" s="62"/>
      <c r="M165" s="91"/>
      <c r="N165" s="91"/>
      <c r="O165" s="91"/>
      <c r="P165" s="91"/>
      <c r="Q165" s="91"/>
      <c r="R165" s="91"/>
      <c r="S165" s="91"/>
    </row>
    <row r="166" spans="1:19" ht="19.899999999999999" customHeight="1" x14ac:dyDescent="0.2">
      <c r="A166" s="34">
        <v>157</v>
      </c>
      <c r="B166" s="66"/>
      <c r="C166" s="67"/>
      <c r="D166" s="68">
        <f>SUM(Tableau4[[#This Row],[TBI et NBI Mensuel]]*12)</f>
        <v>0</v>
      </c>
      <c r="E166" s="69">
        <f>Tableau4[[#This Row],[NB Heures Mensuelles]]*12</f>
        <v>0</v>
      </c>
      <c r="F166" s="70" t="e">
        <f>Tableau4[[#This Row],[TBI-NBI Annuel]]/Tableau4[[#This Row],[Heures Annuelles]]*1820</f>
        <v>#DIV/0!</v>
      </c>
      <c r="G166" s="29">
        <f t="shared" si="15"/>
        <v>0</v>
      </c>
      <c r="H166" s="71" t="e">
        <f t="shared" si="13"/>
        <v>#DIV/0!</v>
      </c>
      <c r="I166" s="72" t="e">
        <f t="shared" si="14"/>
        <v>#DIV/0!</v>
      </c>
      <c r="J166" s="17"/>
      <c r="K166" s="62"/>
      <c r="M166" s="91"/>
      <c r="N166" s="91"/>
      <c r="O166" s="91"/>
      <c r="P166" s="91"/>
      <c r="Q166" s="91"/>
      <c r="R166" s="91"/>
      <c r="S166" s="91"/>
    </row>
    <row r="167" spans="1:19" ht="19.899999999999999" customHeight="1" x14ac:dyDescent="0.2">
      <c r="A167" s="34">
        <v>158</v>
      </c>
      <c r="B167" s="66"/>
      <c r="C167" s="67"/>
      <c r="D167" s="68">
        <f>SUM(Tableau4[[#This Row],[TBI et NBI Mensuel]]*12)</f>
        <v>0</v>
      </c>
      <c r="E167" s="69">
        <f>Tableau4[[#This Row],[NB Heures Mensuelles]]*12</f>
        <v>0</v>
      </c>
      <c r="F167" s="70" t="e">
        <f>Tableau4[[#This Row],[TBI-NBI Annuel]]/Tableau4[[#This Row],[Heures Annuelles]]*1820</f>
        <v>#DIV/0!</v>
      </c>
      <c r="G167" s="29">
        <f t="shared" si="15"/>
        <v>0</v>
      </c>
      <c r="H167" s="71" t="e">
        <f t="shared" si="13"/>
        <v>#DIV/0!</v>
      </c>
      <c r="I167" s="72" t="e">
        <f t="shared" si="14"/>
        <v>#DIV/0!</v>
      </c>
      <c r="J167" s="17"/>
      <c r="K167" s="62"/>
      <c r="M167" s="91"/>
      <c r="N167" s="91"/>
      <c r="O167" s="91"/>
      <c r="P167" s="91"/>
      <c r="Q167" s="91"/>
      <c r="R167" s="91"/>
      <c r="S167" s="91"/>
    </row>
    <row r="168" spans="1:19" ht="19.899999999999999" customHeight="1" x14ac:dyDescent="0.2">
      <c r="A168" s="34">
        <v>159</v>
      </c>
      <c r="B168" s="66"/>
      <c r="C168" s="67"/>
      <c r="D168" s="68">
        <f>SUM(Tableau4[[#This Row],[TBI et NBI Mensuel]]*12)</f>
        <v>0</v>
      </c>
      <c r="E168" s="69">
        <f>Tableau4[[#This Row],[NB Heures Mensuelles]]*12</f>
        <v>0</v>
      </c>
      <c r="F168" s="70" t="e">
        <f>Tableau4[[#This Row],[TBI-NBI Annuel]]/Tableau4[[#This Row],[Heures Annuelles]]*1820</f>
        <v>#DIV/0!</v>
      </c>
      <c r="G168" s="29">
        <f t="shared" si="15"/>
        <v>0</v>
      </c>
      <c r="H168" s="71" t="e">
        <f t="shared" ref="H168:H190" si="16">IF(G168&lt;=O$12,G168,O$12)</f>
        <v>#DIV/0!</v>
      </c>
      <c r="I168" s="72" t="e">
        <f t="shared" ref="I168:I190" si="17">G168-H168</f>
        <v>#DIV/0!</v>
      </c>
      <c r="J168" s="17"/>
      <c r="K168" s="62"/>
      <c r="M168" s="91"/>
      <c r="N168" s="91"/>
      <c r="O168" s="91"/>
      <c r="P168" s="91"/>
      <c r="Q168" s="91"/>
      <c r="R168" s="91"/>
      <c r="S168" s="91"/>
    </row>
    <row r="169" spans="1:19" ht="19.899999999999999" customHeight="1" x14ac:dyDescent="0.2">
      <c r="A169" s="34">
        <v>160</v>
      </c>
      <c r="B169" s="66"/>
      <c r="C169" s="67"/>
      <c r="D169" s="68">
        <f>SUM(Tableau4[[#This Row],[TBI et NBI Mensuel]]*12)</f>
        <v>0</v>
      </c>
      <c r="E169" s="69">
        <f>Tableau4[[#This Row],[NB Heures Mensuelles]]*12</f>
        <v>0</v>
      </c>
      <c r="F169" s="70" t="e">
        <f>Tableau4[[#This Row],[TBI-NBI Annuel]]/Tableau4[[#This Row],[Heures Annuelles]]*1820</f>
        <v>#DIV/0!</v>
      </c>
      <c r="G169" s="29">
        <f t="shared" si="15"/>
        <v>0</v>
      </c>
      <c r="H169" s="71" t="e">
        <f t="shared" si="16"/>
        <v>#DIV/0!</v>
      </c>
      <c r="I169" s="72" t="e">
        <f t="shared" si="17"/>
        <v>#DIV/0!</v>
      </c>
      <c r="J169" s="17"/>
      <c r="K169" s="62"/>
      <c r="M169" s="91"/>
      <c r="N169" s="91"/>
      <c r="O169" s="91"/>
      <c r="P169" s="91"/>
      <c r="Q169" s="91"/>
      <c r="R169" s="91"/>
      <c r="S169" s="91"/>
    </row>
    <row r="170" spans="1:19" ht="19.899999999999999" customHeight="1" x14ac:dyDescent="0.2">
      <c r="A170" s="34">
        <v>161</v>
      </c>
      <c r="B170" s="66"/>
      <c r="C170" s="67"/>
      <c r="D170" s="68">
        <f>SUM(Tableau4[[#This Row],[TBI et NBI Mensuel]]*12)</f>
        <v>0</v>
      </c>
      <c r="E170" s="69">
        <f>Tableau4[[#This Row],[NB Heures Mensuelles]]*12</f>
        <v>0</v>
      </c>
      <c r="F170" s="70" t="e">
        <f>Tableau4[[#This Row],[TBI-NBI Annuel]]/Tableau4[[#This Row],[Heures Annuelles]]*1820</f>
        <v>#DIV/0!</v>
      </c>
      <c r="G170" s="29">
        <f t="shared" si="15"/>
        <v>0</v>
      </c>
      <c r="H170" s="71" t="e">
        <f t="shared" si="16"/>
        <v>#DIV/0!</v>
      </c>
      <c r="I170" s="72" t="e">
        <f t="shared" si="17"/>
        <v>#DIV/0!</v>
      </c>
      <c r="J170" s="17"/>
      <c r="K170" s="62"/>
      <c r="M170" s="91"/>
      <c r="N170" s="91"/>
      <c r="O170" s="91"/>
      <c r="P170" s="91"/>
      <c r="Q170" s="91"/>
      <c r="R170" s="91"/>
      <c r="S170" s="91"/>
    </row>
    <row r="171" spans="1:19" ht="19.899999999999999" customHeight="1" x14ac:dyDescent="0.2">
      <c r="A171" s="34">
        <v>162</v>
      </c>
      <c r="B171" s="66"/>
      <c r="C171" s="67"/>
      <c r="D171" s="68">
        <f>SUM(Tableau4[[#This Row],[TBI et NBI Mensuel]]*12)</f>
        <v>0</v>
      </c>
      <c r="E171" s="69">
        <f>Tableau4[[#This Row],[NB Heures Mensuelles]]*12</f>
        <v>0</v>
      </c>
      <c r="F171" s="70" t="e">
        <f>Tableau4[[#This Row],[TBI-NBI Annuel]]/Tableau4[[#This Row],[Heures Annuelles]]*1820</f>
        <v>#DIV/0!</v>
      </c>
      <c r="G171" s="29">
        <f t="shared" si="15"/>
        <v>0</v>
      </c>
      <c r="H171" s="71" t="e">
        <f t="shared" si="16"/>
        <v>#DIV/0!</v>
      </c>
      <c r="I171" s="72" t="e">
        <f t="shared" si="17"/>
        <v>#DIV/0!</v>
      </c>
      <c r="J171" s="17"/>
      <c r="K171" s="62"/>
      <c r="M171" s="91"/>
      <c r="N171" s="91"/>
      <c r="O171" s="91"/>
      <c r="P171" s="91"/>
      <c r="Q171" s="91"/>
      <c r="R171" s="91"/>
      <c r="S171" s="91"/>
    </row>
    <row r="172" spans="1:19" ht="19.899999999999999" customHeight="1" x14ac:dyDescent="0.2">
      <c r="A172" s="34">
        <v>163</v>
      </c>
      <c r="B172" s="66"/>
      <c r="C172" s="67"/>
      <c r="D172" s="68">
        <f>SUM(Tableau4[[#This Row],[TBI et NBI Mensuel]]*12)</f>
        <v>0</v>
      </c>
      <c r="E172" s="69">
        <f>Tableau4[[#This Row],[NB Heures Mensuelles]]*12</f>
        <v>0</v>
      </c>
      <c r="F172" s="70" t="e">
        <f>Tableau4[[#This Row],[TBI-NBI Annuel]]/Tableau4[[#This Row],[Heures Annuelles]]*1820</f>
        <v>#DIV/0!</v>
      </c>
      <c r="G172" s="29">
        <f t="shared" si="15"/>
        <v>0</v>
      </c>
      <c r="H172" s="71" t="e">
        <f t="shared" si="16"/>
        <v>#DIV/0!</v>
      </c>
      <c r="I172" s="72" t="e">
        <f t="shared" si="17"/>
        <v>#DIV/0!</v>
      </c>
      <c r="J172" s="17"/>
      <c r="K172" s="62"/>
      <c r="M172" s="91"/>
      <c r="N172" s="91"/>
      <c r="O172" s="91"/>
      <c r="P172" s="91"/>
      <c r="Q172" s="91"/>
      <c r="R172" s="91"/>
      <c r="S172" s="91"/>
    </row>
    <row r="173" spans="1:19" ht="19.899999999999999" customHeight="1" x14ac:dyDescent="0.2">
      <c r="A173" s="34">
        <v>164</v>
      </c>
      <c r="B173" s="66"/>
      <c r="C173" s="67"/>
      <c r="D173" s="68">
        <f>SUM(Tableau4[[#This Row],[TBI et NBI Mensuel]]*12)</f>
        <v>0</v>
      </c>
      <c r="E173" s="69">
        <f>Tableau4[[#This Row],[NB Heures Mensuelles]]*12</f>
        <v>0</v>
      </c>
      <c r="F173" s="70" t="e">
        <f>Tableau4[[#This Row],[TBI-NBI Annuel]]/Tableau4[[#This Row],[Heures Annuelles]]*1820</f>
        <v>#DIV/0!</v>
      </c>
      <c r="G173" s="29">
        <f t="shared" si="15"/>
        <v>0</v>
      </c>
      <c r="H173" s="71" t="e">
        <f t="shared" si="16"/>
        <v>#DIV/0!</v>
      </c>
      <c r="I173" s="72" t="e">
        <f t="shared" si="17"/>
        <v>#DIV/0!</v>
      </c>
      <c r="J173" s="17"/>
      <c r="K173" s="62"/>
      <c r="M173" s="91"/>
      <c r="N173" s="91"/>
      <c r="O173" s="91"/>
      <c r="P173" s="91"/>
      <c r="Q173" s="91"/>
      <c r="R173" s="91"/>
      <c r="S173" s="91"/>
    </row>
    <row r="174" spans="1:19" ht="19.899999999999999" customHeight="1" x14ac:dyDescent="0.2">
      <c r="A174" s="34">
        <v>165</v>
      </c>
      <c r="B174" s="66"/>
      <c r="C174" s="67"/>
      <c r="D174" s="68">
        <f>SUM(Tableau4[[#This Row],[TBI et NBI Mensuel]]*12)</f>
        <v>0</v>
      </c>
      <c r="E174" s="69">
        <f>Tableau4[[#This Row],[NB Heures Mensuelles]]*12</f>
        <v>0</v>
      </c>
      <c r="F174" s="70" t="e">
        <f>Tableau4[[#This Row],[TBI-NBI Annuel]]/Tableau4[[#This Row],[Heures Annuelles]]*1820</f>
        <v>#DIV/0!</v>
      </c>
      <c r="G174" s="29">
        <f t="shared" si="15"/>
        <v>0</v>
      </c>
      <c r="H174" s="71" t="e">
        <f t="shared" si="16"/>
        <v>#DIV/0!</v>
      </c>
      <c r="I174" s="72" t="e">
        <f t="shared" si="17"/>
        <v>#DIV/0!</v>
      </c>
      <c r="J174" s="17"/>
      <c r="K174" s="62"/>
      <c r="M174" s="91"/>
      <c r="N174" s="91"/>
      <c r="O174" s="91"/>
      <c r="P174" s="91"/>
      <c r="Q174" s="91"/>
      <c r="R174" s="91"/>
      <c r="S174" s="91"/>
    </row>
    <row r="175" spans="1:19" ht="19.899999999999999" customHeight="1" x14ac:dyDescent="0.2">
      <c r="A175" s="34">
        <v>166</v>
      </c>
      <c r="B175" s="66"/>
      <c r="C175" s="67"/>
      <c r="D175" s="68">
        <f>SUM(Tableau4[[#This Row],[TBI et NBI Mensuel]]*12)</f>
        <v>0</v>
      </c>
      <c r="E175" s="69">
        <f>Tableau4[[#This Row],[NB Heures Mensuelles]]*12</f>
        <v>0</v>
      </c>
      <c r="F175" s="70" t="e">
        <f>Tableau4[[#This Row],[TBI-NBI Annuel]]/Tableau4[[#This Row],[Heures Annuelles]]*1820</f>
        <v>#DIV/0!</v>
      </c>
      <c r="G175" s="29">
        <f t="shared" si="15"/>
        <v>0</v>
      </c>
      <c r="H175" s="71" t="e">
        <f t="shared" si="16"/>
        <v>#DIV/0!</v>
      </c>
      <c r="I175" s="72" t="e">
        <f t="shared" si="17"/>
        <v>#DIV/0!</v>
      </c>
      <c r="J175" s="17"/>
      <c r="K175" s="62"/>
      <c r="M175" s="91"/>
      <c r="N175" s="91"/>
      <c r="O175" s="91"/>
      <c r="P175" s="91"/>
      <c r="Q175" s="91"/>
      <c r="R175" s="91"/>
      <c r="S175" s="91"/>
    </row>
    <row r="176" spans="1:19" ht="19.899999999999999" customHeight="1" x14ac:dyDescent="0.2">
      <c r="A176" s="34">
        <v>167</v>
      </c>
      <c r="B176" s="66"/>
      <c r="C176" s="67"/>
      <c r="D176" s="68">
        <f>SUM(Tableau4[[#This Row],[TBI et NBI Mensuel]]*12)</f>
        <v>0</v>
      </c>
      <c r="E176" s="69">
        <f>Tableau4[[#This Row],[NB Heures Mensuelles]]*12</f>
        <v>0</v>
      </c>
      <c r="F176" s="70" t="e">
        <f>Tableau4[[#This Row],[TBI-NBI Annuel]]/Tableau4[[#This Row],[Heures Annuelles]]*1820</f>
        <v>#DIV/0!</v>
      </c>
      <c r="G176" s="29">
        <f t="shared" si="15"/>
        <v>0</v>
      </c>
      <c r="H176" s="71" t="e">
        <f t="shared" si="16"/>
        <v>#DIV/0!</v>
      </c>
      <c r="I176" s="72" t="e">
        <f t="shared" si="17"/>
        <v>#DIV/0!</v>
      </c>
      <c r="J176" s="17"/>
      <c r="K176" s="62"/>
      <c r="M176" s="91"/>
      <c r="N176" s="91"/>
      <c r="O176" s="91"/>
      <c r="P176" s="91"/>
      <c r="Q176" s="91"/>
      <c r="R176" s="91"/>
      <c r="S176" s="91"/>
    </row>
    <row r="177" spans="1:19" ht="19.899999999999999" customHeight="1" x14ac:dyDescent="0.2">
      <c r="A177" s="34">
        <v>168</v>
      </c>
      <c r="B177" s="66"/>
      <c r="C177" s="67"/>
      <c r="D177" s="68">
        <f>SUM(Tableau4[[#This Row],[TBI et NBI Mensuel]]*12)</f>
        <v>0</v>
      </c>
      <c r="E177" s="69">
        <f>Tableau4[[#This Row],[NB Heures Mensuelles]]*12</f>
        <v>0</v>
      </c>
      <c r="F177" s="70" t="e">
        <f>Tableau4[[#This Row],[TBI-NBI Annuel]]/Tableau4[[#This Row],[Heures Annuelles]]*1820</f>
        <v>#DIV/0!</v>
      </c>
      <c r="G177" s="29">
        <f t="shared" si="15"/>
        <v>0</v>
      </c>
      <c r="H177" s="71" t="e">
        <f t="shared" si="16"/>
        <v>#DIV/0!</v>
      </c>
      <c r="I177" s="72" t="e">
        <f t="shared" si="17"/>
        <v>#DIV/0!</v>
      </c>
      <c r="J177" s="17"/>
      <c r="K177" s="62"/>
      <c r="M177" s="91"/>
      <c r="N177" s="91"/>
      <c r="O177" s="91"/>
      <c r="P177" s="91"/>
      <c r="Q177" s="91"/>
      <c r="R177" s="91"/>
      <c r="S177" s="91"/>
    </row>
    <row r="178" spans="1:19" ht="19.899999999999999" customHeight="1" x14ac:dyDescent="0.2">
      <c r="A178" s="34">
        <v>169</v>
      </c>
      <c r="B178" s="66"/>
      <c r="C178" s="67"/>
      <c r="D178" s="68">
        <f>SUM(Tableau4[[#This Row],[TBI et NBI Mensuel]]*12)</f>
        <v>0</v>
      </c>
      <c r="E178" s="69">
        <f>Tableau4[[#This Row],[NB Heures Mensuelles]]*12</f>
        <v>0</v>
      </c>
      <c r="F178" s="70" t="e">
        <f>Tableau4[[#This Row],[TBI-NBI Annuel]]/Tableau4[[#This Row],[Heures Annuelles]]*1820</f>
        <v>#DIV/0!</v>
      </c>
      <c r="G178" s="29">
        <f t="shared" si="15"/>
        <v>0</v>
      </c>
      <c r="H178" s="71" t="e">
        <f t="shared" si="16"/>
        <v>#DIV/0!</v>
      </c>
      <c r="I178" s="72" t="e">
        <f t="shared" si="17"/>
        <v>#DIV/0!</v>
      </c>
      <c r="J178" s="17"/>
      <c r="K178" s="62"/>
      <c r="M178" s="91"/>
      <c r="N178" s="91"/>
      <c r="O178" s="91"/>
      <c r="P178" s="91"/>
      <c r="Q178" s="91"/>
      <c r="R178" s="91"/>
      <c r="S178" s="91"/>
    </row>
    <row r="179" spans="1:19" ht="19.899999999999999" customHeight="1" x14ac:dyDescent="0.2">
      <c r="A179" s="34">
        <v>170</v>
      </c>
      <c r="B179" s="66"/>
      <c r="C179" s="67"/>
      <c r="D179" s="68">
        <f>SUM(Tableau4[[#This Row],[TBI et NBI Mensuel]]*12)</f>
        <v>0</v>
      </c>
      <c r="E179" s="69">
        <f>Tableau4[[#This Row],[NB Heures Mensuelles]]*12</f>
        <v>0</v>
      </c>
      <c r="F179" s="70" t="e">
        <f>Tableau4[[#This Row],[TBI-NBI Annuel]]/Tableau4[[#This Row],[Heures Annuelles]]*1820</f>
        <v>#DIV/0!</v>
      </c>
      <c r="G179" s="29">
        <f t="shared" si="15"/>
        <v>0</v>
      </c>
      <c r="H179" s="71" t="e">
        <f t="shared" si="16"/>
        <v>#DIV/0!</v>
      </c>
      <c r="I179" s="72" t="e">
        <f t="shared" si="17"/>
        <v>#DIV/0!</v>
      </c>
      <c r="J179" s="17"/>
      <c r="K179" s="62"/>
      <c r="M179" s="91"/>
      <c r="N179" s="91"/>
      <c r="O179" s="91"/>
      <c r="P179" s="91"/>
      <c r="Q179" s="91"/>
      <c r="R179" s="91"/>
      <c r="S179" s="91"/>
    </row>
    <row r="180" spans="1:19" ht="19.899999999999999" customHeight="1" x14ac:dyDescent="0.2">
      <c r="A180" s="34">
        <v>171</v>
      </c>
      <c r="B180" s="66"/>
      <c r="C180" s="67"/>
      <c r="D180" s="68">
        <f>SUM(Tableau4[[#This Row],[TBI et NBI Mensuel]]*12)</f>
        <v>0</v>
      </c>
      <c r="E180" s="69">
        <f>Tableau4[[#This Row],[NB Heures Mensuelles]]*12</f>
        <v>0</v>
      </c>
      <c r="F180" s="70" t="e">
        <f>Tableau4[[#This Row],[TBI-NBI Annuel]]/Tableau4[[#This Row],[Heures Annuelles]]*1820</f>
        <v>#DIV/0!</v>
      </c>
      <c r="G180" s="29">
        <f t="shared" si="15"/>
        <v>0</v>
      </c>
      <c r="H180" s="71" t="e">
        <f t="shared" si="16"/>
        <v>#DIV/0!</v>
      </c>
      <c r="I180" s="72" t="e">
        <f t="shared" si="17"/>
        <v>#DIV/0!</v>
      </c>
      <c r="J180" s="17"/>
      <c r="K180" s="62"/>
      <c r="M180" s="91"/>
      <c r="N180" s="91"/>
      <c r="O180" s="91"/>
      <c r="P180" s="91"/>
      <c r="Q180" s="91"/>
      <c r="R180" s="91"/>
      <c r="S180" s="91"/>
    </row>
    <row r="181" spans="1:19" ht="19.899999999999999" customHeight="1" x14ac:dyDescent="0.2">
      <c r="A181" s="34">
        <v>172</v>
      </c>
      <c r="B181" s="66"/>
      <c r="C181" s="67"/>
      <c r="D181" s="68">
        <f>SUM(Tableau4[[#This Row],[TBI et NBI Mensuel]]*12)</f>
        <v>0</v>
      </c>
      <c r="E181" s="69">
        <f>Tableau4[[#This Row],[NB Heures Mensuelles]]*12</f>
        <v>0</v>
      </c>
      <c r="F181" s="70" t="e">
        <f>Tableau4[[#This Row],[TBI-NBI Annuel]]/Tableau4[[#This Row],[Heures Annuelles]]*1820</f>
        <v>#DIV/0!</v>
      </c>
      <c r="G181" s="29">
        <f t="shared" si="15"/>
        <v>0</v>
      </c>
      <c r="H181" s="71" t="e">
        <f t="shared" si="16"/>
        <v>#DIV/0!</v>
      </c>
      <c r="I181" s="72" t="e">
        <f t="shared" si="17"/>
        <v>#DIV/0!</v>
      </c>
      <c r="J181" s="17"/>
      <c r="K181" s="62"/>
      <c r="M181" s="91"/>
      <c r="N181" s="91"/>
      <c r="O181" s="91"/>
      <c r="P181" s="91"/>
      <c r="Q181" s="91"/>
      <c r="R181" s="91"/>
      <c r="S181" s="91"/>
    </row>
    <row r="182" spans="1:19" ht="19.899999999999999" customHeight="1" x14ac:dyDescent="0.2">
      <c r="A182" s="34">
        <v>173</v>
      </c>
      <c r="B182" s="66"/>
      <c r="C182" s="67"/>
      <c r="D182" s="68">
        <f>SUM(Tableau4[[#This Row],[TBI et NBI Mensuel]]*12)</f>
        <v>0</v>
      </c>
      <c r="E182" s="69">
        <f>Tableau4[[#This Row],[NB Heures Mensuelles]]*12</f>
        <v>0</v>
      </c>
      <c r="F182" s="70" t="e">
        <f>Tableau4[[#This Row],[TBI-NBI Annuel]]/Tableau4[[#This Row],[Heures Annuelles]]*1820</f>
        <v>#DIV/0!</v>
      </c>
      <c r="G182" s="29">
        <f t="shared" si="15"/>
        <v>0</v>
      </c>
      <c r="H182" s="71" t="e">
        <f t="shared" si="16"/>
        <v>#DIV/0!</v>
      </c>
      <c r="I182" s="72" t="e">
        <f t="shared" si="17"/>
        <v>#DIV/0!</v>
      </c>
      <c r="J182" s="17"/>
      <c r="K182" s="62"/>
      <c r="M182" s="91"/>
      <c r="N182" s="91"/>
      <c r="O182" s="91"/>
      <c r="P182" s="91"/>
      <c r="Q182" s="91"/>
      <c r="R182" s="91"/>
      <c r="S182" s="91"/>
    </row>
    <row r="183" spans="1:19" ht="19.899999999999999" customHeight="1" x14ac:dyDescent="0.2">
      <c r="A183" s="34">
        <v>174</v>
      </c>
      <c r="B183" s="66"/>
      <c r="C183" s="67"/>
      <c r="D183" s="68">
        <f>SUM(Tableau4[[#This Row],[TBI et NBI Mensuel]]*12)</f>
        <v>0</v>
      </c>
      <c r="E183" s="69">
        <f>Tableau4[[#This Row],[NB Heures Mensuelles]]*12</f>
        <v>0</v>
      </c>
      <c r="F183" s="70" t="e">
        <f>Tableau4[[#This Row],[TBI-NBI Annuel]]/Tableau4[[#This Row],[Heures Annuelles]]*1820</f>
        <v>#DIV/0!</v>
      </c>
      <c r="G183" s="29">
        <f t="shared" si="15"/>
        <v>0</v>
      </c>
      <c r="H183" s="71" t="e">
        <f t="shared" si="16"/>
        <v>#DIV/0!</v>
      </c>
      <c r="I183" s="72" t="e">
        <f t="shared" si="17"/>
        <v>#DIV/0!</v>
      </c>
      <c r="J183" s="17"/>
      <c r="K183" s="62"/>
      <c r="M183" s="91"/>
      <c r="N183" s="91"/>
      <c r="O183" s="91"/>
      <c r="P183" s="91"/>
      <c r="Q183" s="91"/>
      <c r="R183" s="91"/>
      <c r="S183" s="91"/>
    </row>
    <row r="184" spans="1:19" ht="19.899999999999999" customHeight="1" x14ac:dyDescent="0.2">
      <c r="A184" s="34">
        <v>175</v>
      </c>
      <c r="B184" s="66"/>
      <c r="C184" s="67"/>
      <c r="D184" s="68">
        <f>SUM(Tableau4[[#This Row],[TBI et NBI Mensuel]]*12)</f>
        <v>0</v>
      </c>
      <c r="E184" s="69">
        <f>Tableau4[[#This Row],[NB Heures Mensuelles]]*12</f>
        <v>0</v>
      </c>
      <c r="F184" s="70" t="e">
        <f>Tableau4[[#This Row],[TBI-NBI Annuel]]/Tableau4[[#This Row],[Heures Annuelles]]*1820</f>
        <v>#DIV/0!</v>
      </c>
      <c r="G184" s="29">
        <f t="shared" si="15"/>
        <v>0</v>
      </c>
      <c r="H184" s="71" t="e">
        <f t="shared" si="16"/>
        <v>#DIV/0!</v>
      </c>
      <c r="I184" s="72" t="e">
        <f t="shared" si="17"/>
        <v>#DIV/0!</v>
      </c>
      <c r="J184" s="17"/>
      <c r="K184" s="62"/>
      <c r="M184" s="91"/>
      <c r="N184" s="91"/>
      <c r="O184" s="91"/>
      <c r="P184" s="91"/>
      <c r="Q184" s="91"/>
      <c r="R184" s="91"/>
      <c r="S184" s="91"/>
    </row>
    <row r="185" spans="1:19" ht="19.899999999999999" customHeight="1" x14ac:dyDescent="0.2">
      <c r="A185" s="34">
        <v>176</v>
      </c>
      <c r="B185" s="66"/>
      <c r="C185" s="67"/>
      <c r="D185" s="68">
        <f>SUM(Tableau4[[#This Row],[TBI et NBI Mensuel]]*12)</f>
        <v>0</v>
      </c>
      <c r="E185" s="69">
        <f>Tableau4[[#This Row],[NB Heures Mensuelles]]*12</f>
        <v>0</v>
      </c>
      <c r="F185" s="70" t="e">
        <f>Tableau4[[#This Row],[TBI-NBI Annuel]]/Tableau4[[#This Row],[Heures Annuelles]]*1820</f>
        <v>#DIV/0!</v>
      </c>
      <c r="G185" s="29">
        <f t="shared" si="15"/>
        <v>0</v>
      </c>
      <c r="H185" s="71" t="e">
        <f t="shared" si="16"/>
        <v>#DIV/0!</v>
      </c>
      <c r="I185" s="72" t="e">
        <f t="shared" si="17"/>
        <v>#DIV/0!</v>
      </c>
      <c r="J185" s="17"/>
      <c r="K185" s="62"/>
      <c r="M185" s="91"/>
      <c r="N185" s="91"/>
      <c r="O185" s="91"/>
      <c r="P185" s="91"/>
      <c r="Q185" s="91"/>
      <c r="R185" s="91"/>
      <c r="S185" s="91"/>
    </row>
    <row r="186" spans="1:19" ht="19.899999999999999" customHeight="1" x14ac:dyDescent="0.2">
      <c r="A186" s="34">
        <v>177</v>
      </c>
      <c r="B186" s="66"/>
      <c r="C186" s="67"/>
      <c r="D186" s="68">
        <f>SUM(Tableau4[[#This Row],[TBI et NBI Mensuel]]*12)</f>
        <v>0</v>
      </c>
      <c r="E186" s="69">
        <f>Tableau4[[#This Row],[NB Heures Mensuelles]]*12</f>
        <v>0</v>
      </c>
      <c r="F186" s="70" t="e">
        <f>Tableau4[[#This Row],[TBI-NBI Annuel]]/Tableau4[[#This Row],[Heures Annuelles]]*1820</f>
        <v>#DIV/0!</v>
      </c>
      <c r="G186" s="29">
        <f t="shared" si="15"/>
        <v>0</v>
      </c>
      <c r="H186" s="71" t="e">
        <f t="shared" si="16"/>
        <v>#DIV/0!</v>
      </c>
      <c r="I186" s="72" t="e">
        <f t="shared" si="17"/>
        <v>#DIV/0!</v>
      </c>
      <c r="J186" s="17"/>
      <c r="K186" s="62"/>
      <c r="M186" s="91"/>
      <c r="N186" s="91"/>
      <c r="O186" s="91"/>
      <c r="P186" s="91"/>
      <c r="Q186" s="91"/>
      <c r="R186" s="91"/>
      <c r="S186" s="91"/>
    </row>
    <row r="187" spans="1:19" ht="19.899999999999999" customHeight="1" x14ac:dyDescent="0.2">
      <c r="A187" s="34">
        <v>178</v>
      </c>
      <c r="B187" s="66"/>
      <c r="C187" s="67"/>
      <c r="D187" s="68">
        <f>SUM(Tableau4[[#This Row],[TBI et NBI Mensuel]]*12)</f>
        <v>0</v>
      </c>
      <c r="E187" s="69">
        <f>Tableau4[[#This Row],[NB Heures Mensuelles]]*12</f>
        <v>0</v>
      </c>
      <c r="F187" s="70" t="e">
        <f>Tableau4[[#This Row],[TBI-NBI Annuel]]/Tableau4[[#This Row],[Heures Annuelles]]*1820</f>
        <v>#DIV/0!</v>
      </c>
      <c r="G187" s="29">
        <f t="shared" si="15"/>
        <v>0</v>
      </c>
      <c r="H187" s="71" t="e">
        <f t="shared" si="16"/>
        <v>#DIV/0!</v>
      </c>
      <c r="I187" s="72" t="e">
        <f t="shared" si="17"/>
        <v>#DIV/0!</v>
      </c>
      <c r="J187" s="17"/>
      <c r="K187" s="62"/>
      <c r="M187" s="91"/>
      <c r="N187" s="91"/>
      <c r="O187" s="91"/>
      <c r="P187" s="91"/>
      <c r="Q187" s="91"/>
      <c r="R187" s="91"/>
      <c r="S187" s="91"/>
    </row>
    <row r="188" spans="1:19" ht="19.899999999999999" customHeight="1" x14ac:dyDescent="0.2">
      <c r="A188" s="34">
        <v>179</v>
      </c>
      <c r="B188" s="66"/>
      <c r="C188" s="67"/>
      <c r="D188" s="68">
        <f>SUM(Tableau4[[#This Row],[TBI et NBI Mensuel]]*12)</f>
        <v>0</v>
      </c>
      <c r="E188" s="69">
        <f>Tableau4[[#This Row],[NB Heures Mensuelles]]*12</f>
        <v>0</v>
      </c>
      <c r="F188" s="70" t="e">
        <f>Tableau4[[#This Row],[TBI-NBI Annuel]]/Tableau4[[#This Row],[Heures Annuelles]]*1820</f>
        <v>#DIV/0!</v>
      </c>
      <c r="G188" s="29">
        <f t="shared" si="15"/>
        <v>0</v>
      </c>
      <c r="H188" s="71" t="e">
        <f t="shared" si="16"/>
        <v>#DIV/0!</v>
      </c>
      <c r="I188" s="72" t="e">
        <f t="shared" si="17"/>
        <v>#DIV/0!</v>
      </c>
      <c r="J188" s="17"/>
      <c r="K188" s="62"/>
      <c r="M188" s="91"/>
      <c r="N188" s="91"/>
      <c r="O188" s="91"/>
      <c r="P188" s="91"/>
      <c r="Q188" s="91"/>
      <c r="R188" s="91"/>
      <c r="S188" s="91"/>
    </row>
    <row r="189" spans="1:19" ht="19.899999999999999" customHeight="1" x14ac:dyDescent="0.2">
      <c r="A189" s="34">
        <v>180</v>
      </c>
      <c r="B189" s="66"/>
      <c r="C189" s="67"/>
      <c r="D189" s="68">
        <f>SUM(Tableau4[[#This Row],[TBI et NBI Mensuel]]*12)</f>
        <v>0</v>
      </c>
      <c r="E189" s="69">
        <f>Tableau4[[#This Row],[NB Heures Mensuelles]]*12</f>
        <v>0</v>
      </c>
      <c r="F189" s="70" t="e">
        <f>Tableau4[[#This Row],[TBI-NBI Annuel]]/Tableau4[[#This Row],[Heures Annuelles]]*1820</f>
        <v>#DIV/0!</v>
      </c>
      <c r="G189" s="29">
        <f t="shared" si="15"/>
        <v>0</v>
      </c>
      <c r="H189" s="71" t="e">
        <f t="shared" si="16"/>
        <v>#DIV/0!</v>
      </c>
      <c r="I189" s="72" t="e">
        <f t="shared" si="17"/>
        <v>#DIV/0!</v>
      </c>
      <c r="J189" s="17"/>
      <c r="K189" s="62"/>
      <c r="M189" s="91"/>
      <c r="N189" s="91"/>
      <c r="O189" s="91"/>
      <c r="P189" s="91"/>
      <c r="Q189" s="91"/>
      <c r="R189" s="91"/>
      <c r="S189" s="91"/>
    </row>
    <row r="190" spans="1:19" ht="19.899999999999999" customHeight="1" x14ac:dyDescent="0.2">
      <c r="A190" s="34">
        <v>181</v>
      </c>
      <c r="B190" s="66"/>
      <c r="C190" s="67"/>
      <c r="D190" s="68">
        <f>SUM(Tableau4[[#This Row],[TBI et NBI Mensuel]]*12)</f>
        <v>0</v>
      </c>
      <c r="E190" s="69">
        <f>Tableau4[[#This Row],[NB Heures Mensuelles]]*12</f>
        <v>0</v>
      </c>
      <c r="F190" s="70" t="e">
        <f>Tableau4[[#This Row],[TBI-NBI Annuel]]/Tableau4[[#This Row],[Heures Annuelles]]*1820</f>
        <v>#DIV/0!</v>
      </c>
      <c r="G190" s="29">
        <f t="shared" si="15"/>
        <v>0</v>
      </c>
      <c r="H190" s="71" t="e">
        <f t="shared" si="16"/>
        <v>#DIV/0!</v>
      </c>
      <c r="I190" s="72" t="e">
        <f t="shared" si="17"/>
        <v>#DIV/0!</v>
      </c>
      <c r="J190" s="17"/>
      <c r="K190" s="62"/>
      <c r="M190" s="91"/>
      <c r="N190" s="91"/>
      <c r="O190" s="91"/>
      <c r="P190" s="91"/>
      <c r="Q190" s="91"/>
      <c r="R190" s="91"/>
      <c r="S190" s="91"/>
    </row>
    <row r="191" spans="1:19" ht="19.899999999999999" customHeight="1" x14ac:dyDescent="0.2">
      <c r="A191" s="34">
        <v>182</v>
      </c>
      <c r="B191" s="66"/>
      <c r="C191" s="67"/>
      <c r="D191" s="68">
        <f>SUM(Tableau4[[#This Row],[TBI et NBI Mensuel]]*12)</f>
        <v>0</v>
      </c>
      <c r="E191" s="69">
        <f>Tableau4[[#This Row],[NB Heures Mensuelles]]*12</f>
        <v>0</v>
      </c>
      <c r="F191" s="70" t="e">
        <f>Tableau4[[#This Row],[TBI-NBI Annuel]]/Tableau4[[#This Row],[Heures Annuelles]]*1820</f>
        <v>#DIV/0!</v>
      </c>
      <c r="G191" s="29">
        <f t="shared" si="15"/>
        <v>0</v>
      </c>
      <c r="H191" s="71" t="e">
        <f>IF(G191&lt;=O$12,G191,O$12)</f>
        <v>#DIV/0!</v>
      </c>
      <c r="I191" s="72" t="e">
        <f>G191-H191</f>
        <v>#DIV/0!</v>
      </c>
      <c r="J191" s="17"/>
      <c r="K191" s="62"/>
      <c r="M191" s="91"/>
      <c r="N191" s="91"/>
      <c r="O191" s="91"/>
      <c r="P191" s="91"/>
      <c r="Q191" s="91"/>
      <c r="R191" s="91"/>
      <c r="S191" s="91"/>
    </row>
    <row r="192" spans="1:19" ht="19.899999999999999" customHeight="1" x14ac:dyDescent="0.2">
      <c r="A192" s="34">
        <v>183</v>
      </c>
      <c r="B192" s="66"/>
      <c r="C192" s="67"/>
      <c r="D192" s="68">
        <f>SUM(Tableau4[[#This Row],[TBI et NBI Mensuel]]*12)</f>
        <v>0</v>
      </c>
      <c r="E192" s="69">
        <f>Tableau4[[#This Row],[NB Heures Mensuelles]]*12</f>
        <v>0</v>
      </c>
      <c r="F192" s="70" t="e">
        <f>Tableau4[[#This Row],[TBI-NBI Annuel]]/Tableau4[[#This Row],[Heures Annuelles]]*1820</f>
        <v>#DIV/0!</v>
      </c>
      <c r="G192" s="29">
        <f t="shared" si="15"/>
        <v>0</v>
      </c>
      <c r="H192" s="71" t="e">
        <f t="shared" ref="H192:H309" si="18">IF(G192&lt;=O$12,G192,O$12)</f>
        <v>#DIV/0!</v>
      </c>
      <c r="I192" s="72" t="e">
        <f t="shared" ref="I192:I309" si="19">G192-H192</f>
        <v>#DIV/0!</v>
      </c>
      <c r="J192" s="17"/>
      <c r="K192" s="62"/>
      <c r="M192" s="91"/>
      <c r="N192" s="91"/>
      <c r="O192" s="91"/>
      <c r="P192" s="91"/>
      <c r="Q192" s="91"/>
      <c r="R192" s="91"/>
      <c r="S192" s="91"/>
    </row>
    <row r="193" spans="1:19" ht="19.899999999999999" customHeight="1" x14ac:dyDescent="0.2">
      <c r="A193" s="34">
        <v>184</v>
      </c>
      <c r="B193" s="66"/>
      <c r="C193" s="67"/>
      <c r="D193" s="68">
        <f>SUM(Tableau4[[#This Row],[TBI et NBI Mensuel]]*12)</f>
        <v>0</v>
      </c>
      <c r="E193" s="69">
        <f>Tableau4[[#This Row],[NB Heures Mensuelles]]*12</f>
        <v>0</v>
      </c>
      <c r="F193" s="70" t="e">
        <f>Tableau4[[#This Row],[TBI-NBI Annuel]]/Tableau4[[#This Row],[Heures Annuelles]]*1820</f>
        <v>#DIV/0!</v>
      </c>
      <c r="G193" s="29">
        <f t="shared" si="15"/>
        <v>0</v>
      </c>
      <c r="H193" s="71" t="e">
        <f t="shared" si="18"/>
        <v>#DIV/0!</v>
      </c>
      <c r="I193" s="72" t="e">
        <f t="shared" si="19"/>
        <v>#DIV/0!</v>
      </c>
      <c r="J193" s="17"/>
      <c r="K193" s="62"/>
      <c r="M193" s="91"/>
      <c r="N193" s="91"/>
      <c r="O193" s="91"/>
      <c r="P193" s="91"/>
      <c r="Q193" s="91"/>
      <c r="R193" s="91"/>
      <c r="S193" s="91"/>
    </row>
    <row r="194" spans="1:19" ht="19.899999999999999" customHeight="1" x14ac:dyDescent="0.2">
      <c r="A194" s="34">
        <v>185</v>
      </c>
      <c r="B194" s="66"/>
      <c r="C194" s="67"/>
      <c r="D194" s="68">
        <f>SUM(Tableau4[[#This Row],[TBI et NBI Mensuel]]*12)</f>
        <v>0</v>
      </c>
      <c r="E194" s="69">
        <f>Tableau4[[#This Row],[NB Heures Mensuelles]]*12</f>
        <v>0</v>
      </c>
      <c r="F194" s="70" t="e">
        <f>Tableau4[[#This Row],[TBI-NBI Annuel]]/Tableau4[[#This Row],[Heures Annuelles]]*1820</f>
        <v>#DIV/0!</v>
      </c>
      <c r="G194" s="29">
        <f t="shared" si="15"/>
        <v>0</v>
      </c>
      <c r="H194" s="71" t="e">
        <f t="shared" si="18"/>
        <v>#DIV/0!</v>
      </c>
      <c r="I194" s="72" t="e">
        <f t="shared" si="19"/>
        <v>#DIV/0!</v>
      </c>
      <c r="J194" s="17"/>
      <c r="K194" s="62"/>
      <c r="M194" s="91"/>
      <c r="N194" s="91"/>
      <c r="O194" s="91"/>
      <c r="P194" s="91"/>
      <c r="Q194" s="91"/>
      <c r="R194" s="91"/>
      <c r="S194" s="91"/>
    </row>
    <row r="195" spans="1:19" ht="19.899999999999999" customHeight="1" x14ac:dyDescent="0.2">
      <c r="A195" s="34">
        <v>186</v>
      </c>
      <c r="B195" s="66"/>
      <c r="C195" s="67"/>
      <c r="D195" s="68">
        <f>SUM(Tableau4[[#This Row],[TBI et NBI Mensuel]]*12)</f>
        <v>0</v>
      </c>
      <c r="E195" s="69">
        <f>Tableau4[[#This Row],[NB Heures Mensuelles]]*12</f>
        <v>0</v>
      </c>
      <c r="F195" s="70" t="e">
        <f>Tableau4[[#This Row],[TBI-NBI Annuel]]/Tableau4[[#This Row],[Heures Annuelles]]*1820</f>
        <v>#DIV/0!</v>
      </c>
      <c r="G195" s="29">
        <f t="shared" si="15"/>
        <v>0</v>
      </c>
      <c r="H195" s="71" t="e">
        <f t="shared" si="18"/>
        <v>#DIV/0!</v>
      </c>
      <c r="I195" s="72" t="e">
        <f t="shared" si="19"/>
        <v>#DIV/0!</v>
      </c>
      <c r="J195" s="17"/>
      <c r="K195" s="62"/>
      <c r="M195" s="91"/>
      <c r="N195" s="91"/>
      <c r="O195" s="91"/>
      <c r="P195" s="91"/>
      <c r="Q195" s="91"/>
      <c r="R195" s="91"/>
      <c r="S195" s="91"/>
    </row>
    <row r="196" spans="1:19" ht="19.899999999999999" customHeight="1" x14ac:dyDescent="0.2">
      <c r="A196" s="34">
        <v>187</v>
      </c>
      <c r="B196" s="66"/>
      <c r="C196" s="67"/>
      <c r="D196" s="68">
        <f>SUM(Tableau4[[#This Row],[TBI et NBI Mensuel]]*12)</f>
        <v>0</v>
      </c>
      <c r="E196" s="69">
        <f>Tableau4[[#This Row],[NB Heures Mensuelles]]*12</f>
        <v>0</v>
      </c>
      <c r="F196" s="70" t="e">
        <f>Tableau4[[#This Row],[TBI-NBI Annuel]]/Tableau4[[#This Row],[Heures Annuelles]]*1820</f>
        <v>#DIV/0!</v>
      </c>
      <c r="G196" s="29">
        <f t="shared" si="15"/>
        <v>0</v>
      </c>
      <c r="H196" s="71" t="e">
        <f t="shared" si="18"/>
        <v>#DIV/0!</v>
      </c>
      <c r="I196" s="72" t="e">
        <f t="shared" si="19"/>
        <v>#DIV/0!</v>
      </c>
      <c r="J196" s="17"/>
      <c r="K196" s="62"/>
      <c r="M196" s="91"/>
      <c r="N196" s="91"/>
      <c r="O196" s="91"/>
      <c r="P196" s="91"/>
      <c r="Q196" s="91"/>
      <c r="R196" s="91"/>
      <c r="S196" s="91"/>
    </row>
    <row r="197" spans="1:19" ht="19.899999999999999" customHeight="1" x14ac:dyDescent="0.2">
      <c r="A197" s="34">
        <v>188</v>
      </c>
      <c r="B197" s="66"/>
      <c r="C197" s="67"/>
      <c r="D197" s="68">
        <f>SUM(Tableau4[[#This Row],[TBI et NBI Mensuel]]*12)</f>
        <v>0</v>
      </c>
      <c r="E197" s="69">
        <f>Tableau4[[#This Row],[NB Heures Mensuelles]]*12</f>
        <v>0</v>
      </c>
      <c r="F197" s="70" t="e">
        <f>Tableau4[[#This Row],[TBI-NBI Annuel]]/Tableau4[[#This Row],[Heures Annuelles]]*1820</f>
        <v>#DIV/0!</v>
      </c>
      <c r="G197" s="29">
        <f t="shared" si="15"/>
        <v>0</v>
      </c>
      <c r="H197" s="71" t="e">
        <f t="shared" si="18"/>
        <v>#DIV/0!</v>
      </c>
      <c r="I197" s="72" t="e">
        <f t="shared" si="19"/>
        <v>#DIV/0!</v>
      </c>
      <c r="J197" s="17"/>
      <c r="K197" s="62"/>
      <c r="M197" s="91"/>
      <c r="N197" s="91"/>
      <c r="O197" s="91"/>
      <c r="P197" s="91"/>
      <c r="Q197" s="91"/>
      <c r="R197" s="91"/>
      <c r="S197" s="91"/>
    </row>
    <row r="198" spans="1:19" ht="19.899999999999999" customHeight="1" x14ac:dyDescent="0.2">
      <c r="A198" s="34">
        <v>189</v>
      </c>
      <c r="B198" s="66"/>
      <c r="C198" s="67"/>
      <c r="D198" s="68">
        <f>SUM(Tableau4[[#This Row],[TBI et NBI Mensuel]]*12)</f>
        <v>0</v>
      </c>
      <c r="E198" s="69">
        <f>Tableau4[[#This Row],[NB Heures Mensuelles]]*12</f>
        <v>0</v>
      </c>
      <c r="F198" s="70" t="e">
        <f>Tableau4[[#This Row],[TBI-NBI Annuel]]/Tableau4[[#This Row],[Heures Annuelles]]*1820</f>
        <v>#DIV/0!</v>
      </c>
      <c r="G198" s="29">
        <f t="shared" si="15"/>
        <v>0</v>
      </c>
      <c r="H198" s="71" t="e">
        <f t="shared" si="18"/>
        <v>#DIV/0!</v>
      </c>
      <c r="I198" s="72" t="e">
        <f t="shared" si="19"/>
        <v>#DIV/0!</v>
      </c>
      <c r="J198" s="17"/>
      <c r="K198" s="62"/>
      <c r="M198" s="91"/>
      <c r="N198" s="91"/>
      <c r="O198" s="91"/>
      <c r="P198" s="91"/>
      <c r="Q198" s="91"/>
      <c r="R198" s="91"/>
      <c r="S198" s="91"/>
    </row>
    <row r="199" spans="1:19" ht="19.899999999999999" customHeight="1" x14ac:dyDescent="0.2">
      <c r="A199" s="34">
        <v>190</v>
      </c>
      <c r="B199" s="66"/>
      <c r="C199" s="67"/>
      <c r="D199" s="68">
        <f>SUM(Tableau4[[#This Row],[TBI et NBI Mensuel]]*12)</f>
        <v>0</v>
      </c>
      <c r="E199" s="69">
        <f>Tableau4[[#This Row],[NB Heures Mensuelles]]*12</f>
        <v>0</v>
      </c>
      <c r="F199" s="70" t="e">
        <f>Tableau4[[#This Row],[TBI-NBI Annuel]]/Tableau4[[#This Row],[Heures Annuelles]]*1820</f>
        <v>#DIV/0!</v>
      </c>
      <c r="G199" s="29">
        <f t="shared" si="15"/>
        <v>0</v>
      </c>
      <c r="H199" s="71" t="e">
        <f t="shared" si="18"/>
        <v>#DIV/0!</v>
      </c>
      <c r="I199" s="72" t="e">
        <f t="shared" si="19"/>
        <v>#DIV/0!</v>
      </c>
      <c r="J199" s="17"/>
      <c r="K199" s="62"/>
      <c r="M199" s="91"/>
      <c r="N199" s="91"/>
      <c r="O199" s="91"/>
      <c r="P199" s="91"/>
      <c r="Q199" s="91"/>
      <c r="R199" s="91"/>
      <c r="S199" s="91"/>
    </row>
    <row r="200" spans="1:19" ht="19.899999999999999" customHeight="1" x14ac:dyDescent="0.2">
      <c r="A200" s="34">
        <v>191</v>
      </c>
      <c r="B200" s="66"/>
      <c r="C200" s="67"/>
      <c r="D200" s="68">
        <f>SUM(Tableau4[[#This Row],[TBI et NBI Mensuel]]*12)</f>
        <v>0</v>
      </c>
      <c r="E200" s="69">
        <f>Tableau4[[#This Row],[NB Heures Mensuelles]]*12</f>
        <v>0</v>
      </c>
      <c r="F200" s="70" t="e">
        <f>Tableau4[[#This Row],[TBI-NBI Annuel]]/Tableau4[[#This Row],[Heures Annuelles]]*1820</f>
        <v>#DIV/0!</v>
      </c>
      <c r="G200" s="29">
        <f t="shared" si="15"/>
        <v>0</v>
      </c>
      <c r="H200" s="71" t="e">
        <f t="shared" si="18"/>
        <v>#DIV/0!</v>
      </c>
      <c r="I200" s="72" t="e">
        <f t="shared" si="19"/>
        <v>#DIV/0!</v>
      </c>
      <c r="J200" s="17"/>
      <c r="K200" s="62"/>
      <c r="M200" s="91"/>
      <c r="N200" s="91"/>
      <c r="O200" s="91"/>
      <c r="P200" s="91"/>
      <c r="Q200" s="91"/>
      <c r="R200" s="91"/>
      <c r="S200" s="91"/>
    </row>
    <row r="201" spans="1:19" ht="19.899999999999999" customHeight="1" x14ac:dyDescent="0.2">
      <c r="A201" s="34">
        <v>192</v>
      </c>
      <c r="B201" s="66"/>
      <c r="C201" s="67"/>
      <c r="D201" s="68">
        <f>SUM(Tableau4[[#This Row],[TBI et NBI Mensuel]]*12)</f>
        <v>0</v>
      </c>
      <c r="E201" s="69">
        <f>Tableau4[[#This Row],[NB Heures Mensuelles]]*12</f>
        <v>0</v>
      </c>
      <c r="F201" s="70" t="e">
        <f>Tableau4[[#This Row],[TBI-NBI Annuel]]/Tableau4[[#This Row],[Heures Annuelles]]*1820</f>
        <v>#DIV/0!</v>
      </c>
      <c r="G201" s="29">
        <f t="shared" si="15"/>
        <v>0</v>
      </c>
      <c r="H201" s="71" t="e">
        <f t="shared" si="18"/>
        <v>#DIV/0!</v>
      </c>
      <c r="I201" s="72" t="e">
        <f t="shared" si="19"/>
        <v>#DIV/0!</v>
      </c>
      <c r="J201" s="17"/>
      <c r="K201" s="62"/>
      <c r="M201" s="91"/>
      <c r="N201" s="91"/>
      <c r="O201" s="91"/>
      <c r="P201" s="91"/>
      <c r="Q201" s="91"/>
      <c r="R201" s="91"/>
      <c r="S201" s="91"/>
    </row>
    <row r="202" spans="1:19" ht="19.899999999999999" customHeight="1" x14ac:dyDescent="0.2">
      <c r="A202" s="34">
        <v>193</v>
      </c>
      <c r="B202" s="66"/>
      <c r="C202" s="67"/>
      <c r="D202" s="68">
        <f>SUM(Tableau4[[#This Row],[TBI et NBI Mensuel]]*12)</f>
        <v>0</v>
      </c>
      <c r="E202" s="69">
        <f>Tableau4[[#This Row],[NB Heures Mensuelles]]*12</f>
        <v>0</v>
      </c>
      <c r="F202" s="70" t="e">
        <f>Tableau4[[#This Row],[TBI-NBI Annuel]]/Tableau4[[#This Row],[Heures Annuelles]]*1820</f>
        <v>#DIV/0!</v>
      </c>
      <c r="G202" s="29">
        <f t="shared" ref="G202:G265" si="20">(D202/12)*1.15%</f>
        <v>0</v>
      </c>
      <c r="H202" s="71" t="e">
        <f t="shared" si="18"/>
        <v>#DIV/0!</v>
      </c>
      <c r="I202" s="72" t="e">
        <f t="shared" si="19"/>
        <v>#DIV/0!</v>
      </c>
      <c r="J202" s="17"/>
      <c r="K202" s="62"/>
      <c r="M202" s="91"/>
      <c r="N202" s="91"/>
      <c r="O202" s="91"/>
      <c r="P202" s="91"/>
      <c r="Q202" s="91"/>
      <c r="R202" s="91"/>
      <c r="S202" s="91"/>
    </row>
    <row r="203" spans="1:19" ht="19.899999999999999" customHeight="1" x14ac:dyDescent="0.2">
      <c r="A203" s="34">
        <v>194</v>
      </c>
      <c r="B203" s="66"/>
      <c r="C203" s="67"/>
      <c r="D203" s="68">
        <f>SUM(Tableau4[[#This Row],[TBI et NBI Mensuel]]*12)</f>
        <v>0</v>
      </c>
      <c r="E203" s="69">
        <f>Tableau4[[#This Row],[NB Heures Mensuelles]]*12</f>
        <v>0</v>
      </c>
      <c r="F203" s="70" t="e">
        <f>Tableau4[[#This Row],[TBI-NBI Annuel]]/Tableau4[[#This Row],[Heures Annuelles]]*1820</f>
        <v>#DIV/0!</v>
      </c>
      <c r="G203" s="29">
        <f t="shared" si="20"/>
        <v>0</v>
      </c>
      <c r="H203" s="71" t="e">
        <f t="shared" si="18"/>
        <v>#DIV/0!</v>
      </c>
      <c r="I203" s="72" t="e">
        <f t="shared" si="19"/>
        <v>#DIV/0!</v>
      </c>
      <c r="J203" s="17"/>
      <c r="K203" s="62"/>
      <c r="M203" s="91"/>
      <c r="N203" s="91"/>
      <c r="O203" s="91"/>
      <c r="P203" s="91"/>
      <c r="Q203" s="91"/>
      <c r="R203" s="91"/>
      <c r="S203" s="91"/>
    </row>
    <row r="204" spans="1:19" ht="19.899999999999999" customHeight="1" x14ac:dyDescent="0.2">
      <c r="A204" s="34">
        <v>195</v>
      </c>
      <c r="B204" s="66"/>
      <c r="C204" s="67"/>
      <c r="D204" s="68">
        <f>SUM(Tableau4[[#This Row],[TBI et NBI Mensuel]]*12)</f>
        <v>0</v>
      </c>
      <c r="E204" s="69">
        <f>Tableau4[[#This Row],[NB Heures Mensuelles]]*12</f>
        <v>0</v>
      </c>
      <c r="F204" s="70" t="e">
        <f>Tableau4[[#This Row],[TBI-NBI Annuel]]/Tableau4[[#This Row],[Heures Annuelles]]*1820</f>
        <v>#DIV/0!</v>
      </c>
      <c r="G204" s="29">
        <f t="shared" si="20"/>
        <v>0</v>
      </c>
      <c r="H204" s="71" t="e">
        <f t="shared" si="18"/>
        <v>#DIV/0!</v>
      </c>
      <c r="I204" s="72" t="e">
        <f t="shared" si="19"/>
        <v>#DIV/0!</v>
      </c>
      <c r="J204" s="17"/>
      <c r="K204" s="62"/>
      <c r="M204" s="91"/>
      <c r="N204" s="91"/>
      <c r="O204" s="91"/>
      <c r="P204" s="91"/>
      <c r="Q204" s="91"/>
      <c r="R204" s="91"/>
      <c r="S204" s="91"/>
    </row>
    <row r="205" spans="1:19" ht="19.899999999999999" customHeight="1" x14ac:dyDescent="0.2">
      <c r="A205" s="34">
        <v>196</v>
      </c>
      <c r="B205" s="66"/>
      <c r="C205" s="67"/>
      <c r="D205" s="68">
        <f>SUM(Tableau4[[#This Row],[TBI et NBI Mensuel]]*12)</f>
        <v>0</v>
      </c>
      <c r="E205" s="69">
        <f>Tableau4[[#This Row],[NB Heures Mensuelles]]*12</f>
        <v>0</v>
      </c>
      <c r="F205" s="70" t="e">
        <f>Tableau4[[#This Row],[TBI-NBI Annuel]]/Tableau4[[#This Row],[Heures Annuelles]]*1820</f>
        <v>#DIV/0!</v>
      </c>
      <c r="G205" s="29">
        <f t="shared" si="20"/>
        <v>0</v>
      </c>
      <c r="H205" s="71" t="e">
        <f t="shared" si="18"/>
        <v>#DIV/0!</v>
      </c>
      <c r="I205" s="72" t="e">
        <f t="shared" si="19"/>
        <v>#DIV/0!</v>
      </c>
      <c r="J205" s="17"/>
      <c r="K205" s="62"/>
      <c r="M205" s="91"/>
      <c r="N205" s="91"/>
      <c r="O205" s="91"/>
      <c r="P205" s="91"/>
      <c r="Q205" s="91"/>
      <c r="R205" s="91"/>
      <c r="S205" s="91"/>
    </row>
    <row r="206" spans="1:19" ht="19.899999999999999" customHeight="1" x14ac:dyDescent="0.2">
      <c r="A206" s="34">
        <v>197</v>
      </c>
      <c r="B206" s="66"/>
      <c r="C206" s="67"/>
      <c r="D206" s="68">
        <f>SUM(Tableau4[[#This Row],[TBI et NBI Mensuel]]*12)</f>
        <v>0</v>
      </c>
      <c r="E206" s="69">
        <f>Tableau4[[#This Row],[NB Heures Mensuelles]]*12</f>
        <v>0</v>
      </c>
      <c r="F206" s="70" t="e">
        <f>Tableau4[[#This Row],[TBI-NBI Annuel]]/Tableau4[[#This Row],[Heures Annuelles]]*1820</f>
        <v>#DIV/0!</v>
      </c>
      <c r="G206" s="29">
        <f t="shared" si="20"/>
        <v>0</v>
      </c>
      <c r="H206" s="71" t="e">
        <f t="shared" si="18"/>
        <v>#DIV/0!</v>
      </c>
      <c r="I206" s="72" t="e">
        <f t="shared" si="19"/>
        <v>#DIV/0!</v>
      </c>
      <c r="J206" s="17"/>
      <c r="K206" s="62"/>
      <c r="M206" s="91"/>
      <c r="N206" s="91"/>
      <c r="O206" s="91"/>
      <c r="P206" s="91"/>
      <c r="Q206" s="91"/>
      <c r="R206" s="91"/>
      <c r="S206" s="91"/>
    </row>
    <row r="207" spans="1:19" ht="19.899999999999999" customHeight="1" x14ac:dyDescent="0.2">
      <c r="A207" s="34">
        <v>198</v>
      </c>
      <c r="B207" s="66"/>
      <c r="C207" s="67"/>
      <c r="D207" s="68">
        <f>SUM(Tableau4[[#This Row],[TBI et NBI Mensuel]]*12)</f>
        <v>0</v>
      </c>
      <c r="E207" s="69">
        <f>Tableau4[[#This Row],[NB Heures Mensuelles]]*12</f>
        <v>0</v>
      </c>
      <c r="F207" s="70" t="e">
        <f>Tableau4[[#This Row],[TBI-NBI Annuel]]/Tableau4[[#This Row],[Heures Annuelles]]*1820</f>
        <v>#DIV/0!</v>
      </c>
      <c r="G207" s="29">
        <f t="shared" si="20"/>
        <v>0</v>
      </c>
      <c r="H207" s="71" t="e">
        <f t="shared" si="18"/>
        <v>#DIV/0!</v>
      </c>
      <c r="I207" s="72" t="e">
        <f t="shared" si="19"/>
        <v>#DIV/0!</v>
      </c>
      <c r="J207" s="17"/>
      <c r="K207" s="62"/>
      <c r="M207" s="91"/>
      <c r="N207" s="91"/>
      <c r="O207" s="91"/>
      <c r="P207" s="91"/>
      <c r="Q207" s="91"/>
      <c r="R207" s="91"/>
      <c r="S207" s="91"/>
    </row>
    <row r="208" spans="1:19" ht="19.899999999999999" customHeight="1" x14ac:dyDescent="0.2">
      <c r="A208" s="34">
        <v>199</v>
      </c>
      <c r="B208" s="66"/>
      <c r="C208" s="67"/>
      <c r="D208" s="68">
        <f>SUM(Tableau4[[#This Row],[TBI et NBI Mensuel]]*12)</f>
        <v>0</v>
      </c>
      <c r="E208" s="69">
        <f>Tableau4[[#This Row],[NB Heures Mensuelles]]*12</f>
        <v>0</v>
      </c>
      <c r="F208" s="70" t="e">
        <f>Tableau4[[#This Row],[TBI-NBI Annuel]]/Tableau4[[#This Row],[Heures Annuelles]]*1820</f>
        <v>#DIV/0!</v>
      </c>
      <c r="G208" s="29">
        <f t="shared" si="20"/>
        <v>0</v>
      </c>
      <c r="H208" s="71" t="e">
        <f t="shared" si="18"/>
        <v>#DIV/0!</v>
      </c>
      <c r="I208" s="72" t="e">
        <f t="shared" si="19"/>
        <v>#DIV/0!</v>
      </c>
      <c r="J208" s="17"/>
      <c r="K208" s="62"/>
      <c r="M208" s="91"/>
      <c r="N208" s="91"/>
      <c r="O208" s="91"/>
      <c r="P208" s="91"/>
      <c r="Q208" s="91"/>
      <c r="R208" s="91"/>
      <c r="S208" s="91"/>
    </row>
    <row r="209" spans="1:19" ht="19.899999999999999" customHeight="1" x14ac:dyDescent="0.2">
      <c r="A209" s="34">
        <v>200</v>
      </c>
      <c r="B209" s="66"/>
      <c r="C209" s="67"/>
      <c r="D209" s="68">
        <f>SUM(Tableau4[[#This Row],[TBI et NBI Mensuel]]*12)</f>
        <v>0</v>
      </c>
      <c r="E209" s="69">
        <f>Tableau4[[#This Row],[NB Heures Mensuelles]]*12</f>
        <v>0</v>
      </c>
      <c r="F209" s="70" t="e">
        <f>Tableau4[[#This Row],[TBI-NBI Annuel]]/Tableau4[[#This Row],[Heures Annuelles]]*1820</f>
        <v>#DIV/0!</v>
      </c>
      <c r="G209" s="29">
        <f t="shared" si="20"/>
        <v>0</v>
      </c>
      <c r="H209" s="71" t="e">
        <f t="shared" ref="H209:H240" si="21">IF(G209&lt;=O$12,G209,O$12)</f>
        <v>#DIV/0!</v>
      </c>
      <c r="I209" s="72" t="e">
        <f t="shared" ref="I209:I240" si="22">G209-H209</f>
        <v>#DIV/0!</v>
      </c>
      <c r="J209" s="17"/>
      <c r="K209" s="62"/>
      <c r="M209" s="91"/>
      <c r="N209" s="91"/>
      <c r="O209" s="91"/>
      <c r="P209" s="91"/>
      <c r="Q209" s="91"/>
      <c r="R209" s="91"/>
      <c r="S209" s="91"/>
    </row>
    <row r="210" spans="1:19" ht="19.899999999999999" customHeight="1" x14ac:dyDescent="0.2">
      <c r="A210" s="34">
        <v>201</v>
      </c>
      <c r="B210" s="66"/>
      <c r="C210" s="67"/>
      <c r="D210" s="68">
        <f>SUM(Tableau4[[#This Row],[TBI et NBI Mensuel]]*12)</f>
        <v>0</v>
      </c>
      <c r="E210" s="69">
        <f>Tableau4[[#This Row],[NB Heures Mensuelles]]*12</f>
        <v>0</v>
      </c>
      <c r="F210" s="70" t="e">
        <f>Tableau4[[#This Row],[TBI-NBI Annuel]]/Tableau4[[#This Row],[Heures Annuelles]]*1820</f>
        <v>#DIV/0!</v>
      </c>
      <c r="G210" s="29">
        <f t="shared" si="20"/>
        <v>0</v>
      </c>
      <c r="H210" s="71" t="e">
        <f t="shared" si="21"/>
        <v>#DIV/0!</v>
      </c>
      <c r="I210" s="72" t="e">
        <f t="shared" si="22"/>
        <v>#DIV/0!</v>
      </c>
      <c r="J210" s="17"/>
      <c r="K210" s="62"/>
      <c r="M210" s="91"/>
      <c r="N210" s="91"/>
      <c r="O210" s="91"/>
      <c r="P210" s="91"/>
      <c r="Q210" s="91"/>
      <c r="R210" s="91"/>
      <c r="S210" s="91"/>
    </row>
    <row r="211" spans="1:19" ht="19.899999999999999" customHeight="1" x14ac:dyDescent="0.2">
      <c r="A211" s="34">
        <v>202</v>
      </c>
      <c r="B211" s="66"/>
      <c r="C211" s="67"/>
      <c r="D211" s="68">
        <f>SUM(Tableau4[[#This Row],[TBI et NBI Mensuel]]*12)</f>
        <v>0</v>
      </c>
      <c r="E211" s="69">
        <f>Tableau4[[#This Row],[NB Heures Mensuelles]]*12</f>
        <v>0</v>
      </c>
      <c r="F211" s="70" t="e">
        <f>Tableau4[[#This Row],[TBI-NBI Annuel]]/Tableau4[[#This Row],[Heures Annuelles]]*1820</f>
        <v>#DIV/0!</v>
      </c>
      <c r="G211" s="29">
        <f t="shared" si="20"/>
        <v>0</v>
      </c>
      <c r="H211" s="71" t="e">
        <f t="shared" si="21"/>
        <v>#DIV/0!</v>
      </c>
      <c r="I211" s="72" t="e">
        <f t="shared" si="22"/>
        <v>#DIV/0!</v>
      </c>
      <c r="J211" s="17"/>
      <c r="K211" s="62"/>
      <c r="M211" s="91"/>
      <c r="N211" s="91"/>
      <c r="O211" s="91"/>
      <c r="P211" s="91"/>
      <c r="Q211" s="91"/>
      <c r="R211" s="91"/>
      <c r="S211" s="91"/>
    </row>
    <row r="212" spans="1:19" ht="19.899999999999999" customHeight="1" x14ac:dyDescent="0.2">
      <c r="A212" s="34">
        <v>203</v>
      </c>
      <c r="B212" s="66"/>
      <c r="C212" s="67"/>
      <c r="D212" s="68">
        <f>SUM(Tableau4[[#This Row],[TBI et NBI Mensuel]]*12)</f>
        <v>0</v>
      </c>
      <c r="E212" s="69">
        <f>Tableau4[[#This Row],[NB Heures Mensuelles]]*12</f>
        <v>0</v>
      </c>
      <c r="F212" s="70" t="e">
        <f>Tableau4[[#This Row],[TBI-NBI Annuel]]/Tableau4[[#This Row],[Heures Annuelles]]*1820</f>
        <v>#DIV/0!</v>
      </c>
      <c r="G212" s="29">
        <f t="shared" si="20"/>
        <v>0</v>
      </c>
      <c r="H212" s="71" t="e">
        <f t="shared" si="21"/>
        <v>#DIV/0!</v>
      </c>
      <c r="I212" s="72" t="e">
        <f t="shared" si="22"/>
        <v>#DIV/0!</v>
      </c>
      <c r="J212" s="17"/>
      <c r="K212" s="62"/>
      <c r="M212" s="91"/>
      <c r="N212" s="91"/>
      <c r="O212" s="91"/>
      <c r="P212" s="91"/>
      <c r="Q212" s="91"/>
      <c r="R212" s="91"/>
      <c r="S212" s="91"/>
    </row>
    <row r="213" spans="1:19" ht="19.899999999999999" customHeight="1" x14ac:dyDescent="0.2">
      <c r="A213" s="34">
        <v>204</v>
      </c>
      <c r="B213" s="66"/>
      <c r="C213" s="67"/>
      <c r="D213" s="68">
        <f>SUM(Tableau4[[#This Row],[TBI et NBI Mensuel]]*12)</f>
        <v>0</v>
      </c>
      <c r="E213" s="69">
        <f>Tableau4[[#This Row],[NB Heures Mensuelles]]*12</f>
        <v>0</v>
      </c>
      <c r="F213" s="70" t="e">
        <f>Tableau4[[#This Row],[TBI-NBI Annuel]]/Tableau4[[#This Row],[Heures Annuelles]]*1820</f>
        <v>#DIV/0!</v>
      </c>
      <c r="G213" s="29">
        <f t="shared" si="20"/>
        <v>0</v>
      </c>
      <c r="H213" s="71" t="e">
        <f t="shared" si="21"/>
        <v>#DIV/0!</v>
      </c>
      <c r="I213" s="72" t="e">
        <f t="shared" si="22"/>
        <v>#DIV/0!</v>
      </c>
      <c r="J213" s="17"/>
      <c r="K213" s="62"/>
      <c r="M213" s="91"/>
      <c r="N213" s="91"/>
      <c r="O213" s="91"/>
      <c r="P213" s="91"/>
      <c r="Q213" s="91"/>
      <c r="R213" s="91"/>
      <c r="S213" s="91"/>
    </row>
    <row r="214" spans="1:19" ht="19.899999999999999" customHeight="1" x14ac:dyDescent="0.2">
      <c r="A214" s="34">
        <v>205</v>
      </c>
      <c r="B214" s="66"/>
      <c r="C214" s="67"/>
      <c r="D214" s="68">
        <f>SUM(Tableau4[[#This Row],[TBI et NBI Mensuel]]*12)</f>
        <v>0</v>
      </c>
      <c r="E214" s="69">
        <f>Tableau4[[#This Row],[NB Heures Mensuelles]]*12</f>
        <v>0</v>
      </c>
      <c r="F214" s="70" t="e">
        <f>Tableau4[[#This Row],[TBI-NBI Annuel]]/Tableau4[[#This Row],[Heures Annuelles]]*1820</f>
        <v>#DIV/0!</v>
      </c>
      <c r="G214" s="29">
        <f t="shared" si="20"/>
        <v>0</v>
      </c>
      <c r="H214" s="71" t="e">
        <f t="shared" si="21"/>
        <v>#DIV/0!</v>
      </c>
      <c r="I214" s="72" t="e">
        <f t="shared" si="22"/>
        <v>#DIV/0!</v>
      </c>
      <c r="J214" s="17"/>
      <c r="K214" s="62"/>
      <c r="M214" s="91"/>
      <c r="N214" s="91"/>
      <c r="O214" s="91"/>
      <c r="P214" s="91"/>
      <c r="Q214" s="91"/>
      <c r="R214" s="91"/>
      <c r="S214" s="91"/>
    </row>
    <row r="215" spans="1:19" ht="19.899999999999999" customHeight="1" x14ac:dyDescent="0.2">
      <c r="A215" s="34">
        <v>206</v>
      </c>
      <c r="B215" s="66"/>
      <c r="C215" s="67"/>
      <c r="D215" s="68">
        <f>SUM(Tableau4[[#This Row],[TBI et NBI Mensuel]]*12)</f>
        <v>0</v>
      </c>
      <c r="E215" s="69">
        <f>Tableau4[[#This Row],[NB Heures Mensuelles]]*12</f>
        <v>0</v>
      </c>
      <c r="F215" s="70" t="e">
        <f>Tableau4[[#This Row],[TBI-NBI Annuel]]/Tableau4[[#This Row],[Heures Annuelles]]*1820</f>
        <v>#DIV/0!</v>
      </c>
      <c r="G215" s="29">
        <f t="shared" si="20"/>
        <v>0</v>
      </c>
      <c r="H215" s="71" t="e">
        <f t="shared" si="21"/>
        <v>#DIV/0!</v>
      </c>
      <c r="I215" s="72" t="e">
        <f t="shared" si="22"/>
        <v>#DIV/0!</v>
      </c>
      <c r="J215" s="17"/>
      <c r="K215" s="62"/>
      <c r="M215" s="91"/>
      <c r="N215" s="91"/>
      <c r="O215" s="91"/>
      <c r="P215" s="91"/>
      <c r="Q215" s="91"/>
      <c r="R215" s="91"/>
      <c r="S215" s="91"/>
    </row>
    <row r="216" spans="1:19" ht="19.899999999999999" customHeight="1" x14ac:dyDescent="0.2">
      <c r="A216" s="34">
        <v>207</v>
      </c>
      <c r="B216" s="66"/>
      <c r="C216" s="67"/>
      <c r="D216" s="68">
        <f>SUM(Tableau4[[#This Row],[TBI et NBI Mensuel]]*12)</f>
        <v>0</v>
      </c>
      <c r="E216" s="69">
        <f>Tableau4[[#This Row],[NB Heures Mensuelles]]*12</f>
        <v>0</v>
      </c>
      <c r="F216" s="70" t="e">
        <f>Tableau4[[#This Row],[TBI-NBI Annuel]]/Tableau4[[#This Row],[Heures Annuelles]]*1820</f>
        <v>#DIV/0!</v>
      </c>
      <c r="G216" s="29">
        <f t="shared" si="20"/>
        <v>0</v>
      </c>
      <c r="H216" s="71" t="e">
        <f t="shared" si="21"/>
        <v>#DIV/0!</v>
      </c>
      <c r="I216" s="72" t="e">
        <f t="shared" si="22"/>
        <v>#DIV/0!</v>
      </c>
      <c r="J216" s="17"/>
      <c r="K216" s="62"/>
      <c r="M216" s="91"/>
      <c r="N216" s="91"/>
      <c r="O216" s="91"/>
      <c r="P216" s="91"/>
      <c r="Q216" s="91"/>
      <c r="R216" s="91"/>
      <c r="S216" s="91"/>
    </row>
    <row r="217" spans="1:19" ht="19.899999999999999" customHeight="1" x14ac:dyDescent="0.2">
      <c r="A217" s="34">
        <v>208</v>
      </c>
      <c r="B217" s="66"/>
      <c r="C217" s="67"/>
      <c r="D217" s="68">
        <f>SUM(Tableau4[[#This Row],[TBI et NBI Mensuel]]*12)</f>
        <v>0</v>
      </c>
      <c r="E217" s="69">
        <f>Tableau4[[#This Row],[NB Heures Mensuelles]]*12</f>
        <v>0</v>
      </c>
      <c r="F217" s="70" t="e">
        <f>Tableau4[[#This Row],[TBI-NBI Annuel]]/Tableau4[[#This Row],[Heures Annuelles]]*1820</f>
        <v>#DIV/0!</v>
      </c>
      <c r="G217" s="29">
        <f t="shared" si="20"/>
        <v>0</v>
      </c>
      <c r="H217" s="71" t="e">
        <f t="shared" si="21"/>
        <v>#DIV/0!</v>
      </c>
      <c r="I217" s="72" t="e">
        <f t="shared" si="22"/>
        <v>#DIV/0!</v>
      </c>
      <c r="J217" s="17"/>
      <c r="K217" s="62"/>
      <c r="M217" s="91"/>
      <c r="N217" s="91"/>
      <c r="O217" s="91"/>
      <c r="P217" s="91"/>
      <c r="Q217" s="91"/>
      <c r="R217" s="91"/>
      <c r="S217" s="91"/>
    </row>
    <row r="218" spans="1:19" ht="19.899999999999999" customHeight="1" x14ac:dyDescent="0.2">
      <c r="A218" s="34">
        <v>209</v>
      </c>
      <c r="B218" s="66"/>
      <c r="C218" s="67"/>
      <c r="D218" s="68">
        <f>SUM(Tableau4[[#This Row],[TBI et NBI Mensuel]]*12)</f>
        <v>0</v>
      </c>
      <c r="E218" s="69">
        <f>Tableau4[[#This Row],[NB Heures Mensuelles]]*12</f>
        <v>0</v>
      </c>
      <c r="F218" s="70" t="e">
        <f>Tableau4[[#This Row],[TBI-NBI Annuel]]/Tableau4[[#This Row],[Heures Annuelles]]*1820</f>
        <v>#DIV/0!</v>
      </c>
      <c r="G218" s="29">
        <f t="shared" si="20"/>
        <v>0</v>
      </c>
      <c r="H218" s="71" t="e">
        <f t="shared" si="21"/>
        <v>#DIV/0!</v>
      </c>
      <c r="I218" s="72" t="e">
        <f t="shared" si="22"/>
        <v>#DIV/0!</v>
      </c>
      <c r="J218" s="17"/>
      <c r="K218" s="62"/>
      <c r="M218" s="91"/>
      <c r="N218" s="91"/>
      <c r="O218" s="91"/>
      <c r="P218" s="91"/>
      <c r="Q218" s="91"/>
      <c r="R218" s="91"/>
      <c r="S218" s="91"/>
    </row>
    <row r="219" spans="1:19" ht="19.899999999999999" customHeight="1" x14ac:dyDescent="0.2">
      <c r="A219" s="34">
        <v>210</v>
      </c>
      <c r="B219" s="66"/>
      <c r="C219" s="67"/>
      <c r="D219" s="68">
        <f>SUM(Tableau4[[#This Row],[TBI et NBI Mensuel]]*12)</f>
        <v>0</v>
      </c>
      <c r="E219" s="69">
        <f>Tableau4[[#This Row],[NB Heures Mensuelles]]*12</f>
        <v>0</v>
      </c>
      <c r="F219" s="70" t="e">
        <f>Tableau4[[#This Row],[TBI-NBI Annuel]]/Tableau4[[#This Row],[Heures Annuelles]]*1820</f>
        <v>#DIV/0!</v>
      </c>
      <c r="G219" s="29">
        <f t="shared" si="20"/>
        <v>0</v>
      </c>
      <c r="H219" s="71" t="e">
        <f t="shared" si="21"/>
        <v>#DIV/0!</v>
      </c>
      <c r="I219" s="72" t="e">
        <f t="shared" si="22"/>
        <v>#DIV/0!</v>
      </c>
      <c r="J219" s="17"/>
      <c r="K219" s="62"/>
      <c r="M219" s="91"/>
      <c r="N219" s="91"/>
      <c r="O219" s="91"/>
      <c r="P219" s="91"/>
      <c r="Q219" s="91"/>
      <c r="R219" s="91"/>
      <c r="S219" s="91"/>
    </row>
    <row r="220" spans="1:19" ht="19.899999999999999" customHeight="1" x14ac:dyDescent="0.2">
      <c r="A220" s="34">
        <v>211</v>
      </c>
      <c r="B220" s="66"/>
      <c r="C220" s="67"/>
      <c r="D220" s="68">
        <f>SUM(Tableau4[[#This Row],[TBI et NBI Mensuel]]*12)</f>
        <v>0</v>
      </c>
      <c r="E220" s="69">
        <f>Tableau4[[#This Row],[NB Heures Mensuelles]]*12</f>
        <v>0</v>
      </c>
      <c r="F220" s="70" t="e">
        <f>Tableau4[[#This Row],[TBI-NBI Annuel]]/Tableau4[[#This Row],[Heures Annuelles]]*1820</f>
        <v>#DIV/0!</v>
      </c>
      <c r="G220" s="29">
        <f t="shared" si="20"/>
        <v>0</v>
      </c>
      <c r="H220" s="71" t="e">
        <f t="shared" si="21"/>
        <v>#DIV/0!</v>
      </c>
      <c r="I220" s="72" t="e">
        <f t="shared" si="22"/>
        <v>#DIV/0!</v>
      </c>
      <c r="J220" s="17"/>
      <c r="K220" s="62"/>
      <c r="M220" s="91"/>
      <c r="N220" s="91"/>
      <c r="O220" s="91"/>
      <c r="P220" s="91"/>
      <c r="Q220" s="91"/>
      <c r="R220" s="91"/>
      <c r="S220" s="91"/>
    </row>
    <row r="221" spans="1:19" ht="19.899999999999999" customHeight="1" x14ac:dyDescent="0.2">
      <c r="A221" s="34">
        <v>212</v>
      </c>
      <c r="B221" s="66"/>
      <c r="C221" s="67"/>
      <c r="D221" s="68">
        <f>SUM(Tableau4[[#This Row],[TBI et NBI Mensuel]]*12)</f>
        <v>0</v>
      </c>
      <c r="E221" s="69">
        <f>Tableau4[[#This Row],[NB Heures Mensuelles]]*12</f>
        <v>0</v>
      </c>
      <c r="F221" s="70" t="e">
        <f>Tableau4[[#This Row],[TBI-NBI Annuel]]/Tableau4[[#This Row],[Heures Annuelles]]*1820</f>
        <v>#DIV/0!</v>
      </c>
      <c r="G221" s="29">
        <f t="shared" si="20"/>
        <v>0</v>
      </c>
      <c r="H221" s="71" t="e">
        <f t="shared" si="21"/>
        <v>#DIV/0!</v>
      </c>
      <c r="I221" s="72" t="e">
        <f t="shared" si="22"/>
        <v>#DIV/0!</v>
      </c>
      <c r="J221" s="17"/>
      <c r="K221" s="62"/>
      <c r="M221" s="91"/>
      <c r="N221" s="91"/>
      <c r="O221" s="91"/>
      <c r="P221" s="91"/>
      <c r="Q221" s="91"/>
      <c r="R221" s="91"/>
      <c r="S221" s="91"/>
    </row>
    <row r="222" spans="1:19" ht="19.899999999999999" customHeight="1" x14ac:dyDescent="0.2">
      <c r="A222" s="34">
        <v>213</v>
      </c>
      <c r="B222" s="66"/>
      <c r="C222" s="67"/>
      <c r="D222" s="68">
        <f>SUM(Tableau4[[#This Row],[TBI et NBI Mensuel]]*12)</f>
        <v>0</v>
      </c>
      <c r="E222" s="69">
        <f>Tableau4[[#This Row],[NB Heures Mensuelles]]*12</f>
        <v>0</v>
      </c>
      <c r="F222" s="70" t="e">
        <f>Tableau4[[#This Row],[TBI-NBI Annuel]]/Tableau4[[#This Row],[Heures Annuelles]]*1820</f>
        <v>#DIV/0!</v>
      </c>
      <c r="G222" s="29">
        <f t="shared" si="20"/>
        <v>0</v>
      </c>
      <c r="H222" s="71" t="e">
        <f t="shared" si="21"/>
        <v>#DIV/0!</v>
      </c>
      <c r="I222" s="72" t="e">
        <f t="shared" si="22"/>
        <v>#DIV/0!</v>
      </c>
      <c r="J222" s="17"/>
      <c r="K222" s="62"/>
      <c r="M222" s="91"/>
      <c r="N222" s="91"/>
      <c r="O222" s="91"/>
      <c r="P222" s="91"/>
      <c r="Q222" s="91"/>
      <c r="R222" s="91"/>
      <c r="S222" s="91"/>
    </row>
    <row r="223" spans="1:19" ht="19.899999999999999" customHeight="1" x14ac:dyDescent="0.2">
      <c r="A223" s="34">
        <v>214</v>
      </c>
      <c r="B223" s="66"/>
      <c r="C223" s="67"/>
      <c r="D223" s="68">
        <f>SUM(Tableau4[[#This Row],[TBI et NBI Mensuel]]*12)</f>
        <v>0</v>
      </c>
      <c r="E223" s="69">
        <f>Tableau4[[#This Row],[NB Heures Mensuelles]]*12</f>
        <v>0</v>
      </c>
      <c r="F223" s="70" t="e">
        <f>Tableau4[[#This Row],[TBI-NBI Annuel]]/Tableau4[[#This Row],[Heures Annuelles]]*1820</f>
        <v>#DIV/0!</v>
      </c>
      <c r="G223" s="29">
        <f t="shared" si="20"/>
        <v>0</v>
      </c>
      <c r="H223" s="71" t="e">
        <f t="shared" si="21"/>
        <v>#DIV/0!</v>
      </c>
      <c r="I223" s="72" t="e">
        <f t="shared" si="22"/>
        <v>#DIV/0!</v>
      </c>
      <c r="J223" s="17"/>
      <c r="K223" s="62"/>
      <c r="M223" s="91"/>
      <c r="N223" s="91"/>
      <c r="O223" s="91"/>
      <c r="P223" s="91"/>
      <c r="Q223" s="91"/>
      <c r="R223" s="91"/>
      <c r="S223" s="91"/>
    </row>
    <row r="224" spans="1:19" ht="19.899999999999999" customHeight="1" x14ac:dyDescent="0.2">
      <c r="A224" s="34">
        <v>215</v>
      </c>
      <c r="B224" s="66"/>
      <c r="C224" s="67"/>
      <c r="D224" s="68">
        <f>SUM(Tableau4[[#This Row],[TBI et NBI Mensuel]]*12)</f>
        <v>0</v>
      </c>
      <c r="E224" s="69">
        <f>Tableau4[[#This Row],[NB Heures Mensuelles]]*12</f>
        <v>0</v>
      </c>
      <c r="F224" s="70" t="e">
        <f>Tableau4[[#This Row],[TBI-NBI Annuel]]/Tableau4[[#This Row],[Heures Annuelles]]*1820</f>
        <v>#DIV/0!</v>
      </c>
      <c r="G224" s="29">
        <f t="shared" si="20"/>
        <v>0</v>
      </c>
      <c r="H224" s="71" t="e">
        <f t="shared" si="21"/>
        <v>#DIV/0!</v>
      </c>
      <c r="I224" s="72" t="e">
        <f t="shared" si="22"/>
        <v>#DIV/0!</v>
      </c>
      <c r="J224" s="17"/>
      <c r="K224" s="62"/>
      <c r="M224" s="91"/>
      <c r="N224" s="91"/>
      <c r="O224" s="91"/>
      <c r="P224" s="91"/>
      <c r="Q224" s="91"/>
      <c r="R224" s="91"/>
      <c r="S224" s="91"/>
    </row>
    <row r="225" spans="1:19" ht="19.899999999999999" customHeight="1" x14ac:dyDescent="0.2">
      <c r="A225" s="34">
        <v>216</v>
      </c>
      <c r="B225" s="66"/>
      <c r="C225" s="67"/>
      <c r="D225" s="68">
        <f>SUM(Tableau4[[#This Row],[TBI et NBI Mensuel]]*12)</f>
        <v>0</v>
      </c>
      <c r="E225" s="69">
        <f>Tableau4[[#This Row],[NB Heures Mensuelles]]*12</f>
        <v>0</v>
      </c>
      <c r="F225" s="70" t="e">
        <f>Tableau4[[#This Row],[TBI-NBI Annuel]]/Tableau4[[#This Row],[Heures Annuelles]]*1820</f>
        <v>#DIV/0!</v>
      </c>
      <c r="G225" s="29">
        <f t="shared" si="20"/>
        <v>0</v>
      </c>
      <c r="H225" s="71" t="e">
        <f t="shared" si="21"/>
        <v>#DIV/0!</v>
      </c>
      <c r="I225" s="72" t="e">
        <f t="shared" si="22"/>
        <v>#DIV/0!</v>
      </c>
      <c r="J225" s="17"/>
      <c r="K225" s="62"/>
      <c r="M225" s="91"/>
      <c r="N225" s="91"/>
      <c r="O225" s="91"/>
      <c r="P225" s="91"/>
      <c r="Q225" s="91"/>
      <c r="R225" s="91"/>
      <c r="S225" s="91"/>
    </row>
    <row r="226" spans="1:19" ht="19.899999999999999" customHeight="1" x14ac:dyDescent="0.2">
      <c r="A226" s="34">
        <v>217</v>
      </c>
      <c r="B226" s="66"/>
      <c r="C226" s="67"/>
      <c r="D226" s="68">
        <f>SUM(Tableau4[[#This Row],[TBI et NBI Mensuel]]*12)</f>
        <v>0</v>
      </c>
      <c r="E226" s="69">
        <f>Tableau4[[#This Row],[NB Heures Mensuelles]]*12</f>
        <v>0</v>
      </c>
      <c r="F226" s="70" t="e">
        <f>Tableau4[[#This Row],[TBI-NBI Annuel]]/Tableau4[[#This Row],[Heures Annuelles]]*1820</f>
        <v>#DIV/0!</v>
      </c>
      <c r="G226" s="29">
        <f t="shared" si="20"/>
        <v>0</v>
      </c>
      <c r="H226" s="71" t="e">
        <f t="shared" si="21"/>
        <v>#DIV/0!</v>
      </c>
      <c r="I226" s="72" t="e">
        <f t="shared" si="22"/>
        <v>#DIV/0!</v>
      </c>
      <c r="J226" s="17"/>
      <c r="K226" s="62"/>
      <c r="M226" s="91"/>
      <c r="N226" s="91"/>
      <c r="O226" s="91"/>
      <c r="P226" s="91"/>
      <c r="Q226" s="91"/>
      <c r="R226" s="91"/>
      <c r="S226" s="91"/>
    </row>
    <row r="227" spans="1:19" ht="19.899999999999999" customHeight="1" x14ac:dyDescent="0.2">
      <c r="A227" s="34">
        <v>218</v>
      </c>
      <c r="B227" s="66"/>
      <c r="C227" s="67"/>
      <c r="D227" s="68">
        <f>SUM(Tableau4[[#This Row],[TBI et NBI Mensuel]]*12)</f>
        <v>0</v>
      </c>
      <c r="E227" s="69">
        <f>Tableau4[[#This Row],[NB Heures Mensuelles]]*12</f>
        <v>0</v>
      </c>
      <c r="F227" s="70" t="e">
        <f>Tableau4[[#This Row],[TBI-NBI Annuel]]/Tableau4[[#This Row],[Heures Annuelles]]*1820</f>
        <v>#DIV/0!</v>
      </c>
      <c r="G227" s="29">
        <f t="shared" si="20"/>
        <v>0</v>
      </c>
      <c r="H227" s="71" t="e">
        <f t="shared" si="21"/>
        <v>#DIV/0!</v>
      </c>
      <c r="I227" s="72" t="e">
        <f t="shared" si="22"/>
        <v>#DIV/0!</v>
      </c>
      <c r="J227" s="17"/>
      <c r="K227" s="62"/>
      <c r="M227" s="91"/>
      <c r="N227" s="91"/>
      <c r="O227" s="91"/>
      <c r="P227" s="91"/>
      <c r="Q227" s="91"/>
      <c r="R227" s="91"/>
      <c r="S227" s="91"/>
    </row>
    <row r="228" spans="1:19" ht="19.899999999999999" customHeight="1" x14ac:dyDescent="0.2">
      <c r="A228" s="34">
        <v>219</v>
      </c>
      <c r="B228" s="66"/>
      <c r="C228" s="67"/>
      <c r="D228" s="68">
        <f>SUM(Tableau4[[#This Row],[TBI et NBI Mensuel]]*12)</f>
        <v>0</v>
      </c>
      <c r="E228" s="69">
        <f>Tableau4[[#This Row],[NB Heures Mensuelles]]*12</f>
        <v>0</v>
      </c>
      <c r="F228" s="70" t="e">
        <f>Tableau4[[#This Row],[TBI-NBI Annuel]]/Tableau4[[#This Row],[Heures Annuelles]]*1820</f>
        <v>#DIV/0!</v>
      </c>
      <c r="G228" s="29">
        <f t="shared" si="20"/>
        <v>0</v>
      </c>
      <c r="H228" s="71" t="e">
        <f t="shared" si="21"/>
        <v>#DIV/0!</v>
      </c>
      <c r="I228" s="72" t="e">
        <f t="shared" si="22"/>
        <v>#DIV/0!</v>
      </c>
      <c r="J228" s="17"/>
      <c r="K228" s="62"/>
      <c r="M228" s="91"/>
      <c r="N228" s="91"/>
      <c r="O228" s="91"/>
      <c r="P228" s="91"/>
      <c r="Q228" s="91"/>
      <c r="R228" s="91"/>
      <c r="S228" s="91"/>
    </row>
    <row r="229" spans="1:19" ht="19.899999999999999" customHeight="1" x14ac:dyDescent="0.2">
      <c r="A229" s="34">
        <v>220</v>
      </c>
      <c r="B229" s="66"/>
      <c r="C229" s="67"/>
      <c r="D229" s="68">
        <f>SUM(Tableau4[[#This Row],[TBI et NBI Mensuel]]*12)</f>
        <v>0</v>
      </c>
      <c r="E229" s="69">
        <f>Tableau4[[#This Row],[NB Heures Mensuelles]]*12</f>
        <v>0</v>
      </c>
      <c r="F229" s="70" t="e">
        <f>Tableau4[[#This Row],[TBI-NBI Annuel]]/Tableau4[[#This Row],[Heures Annuelles]]*1820</f>
        <v>#DIV/0!</v>
      </c>
      <c r="G229" s="29">
        <f t="shared" si="20"/>
        <v>0</v>
      </c>
      <c r="H229" s="71" t="e">
        <f t="shared" si="21"/>
        <v>#DIV/0!</v>
      </c>
      <c r="I229" s="72" t="e">
        <f t="shared" si="22"/>
        <v>#DIV/0!</v>
      </c>
      <c r="J229" s="17"/>
      <c r="K229" s="62"/>
      <c r="M229" s="91"/>
      <c r="N229" s="91"/>
      <c r="O229" s="91"/>
      <c r="P229" s="91"/>
      <c r="Q229" s="91"/>
      <c r="R229" s="91"/>
      <c r="S229" s="91"/>
    </row>
    <row r="230" spans="1:19" ht="19.899999999999999" customHeight="1" x14ac:dyDescent="0.2">
      <c r="A230" s="34">
        <v>221</v>
      </c>
      <c r="B230" s="66"/>
      <c r="C230" s="67"/>
      <c r="D230" s="68">
        <f>SUM(Tableau4[[#This Row],[TBI et NBI Mensuel]]*12)</f>
        <v>0</v>
      </c>
      <c r="E230" s="69">
        <f>Tableau4[[#This Row],[NB Heures Mensuelles]]*12</f>
        <v>0</v>
      </c>
      <c r="F230" s="70" t="e">
        <f>Tableau4[[#This Row],[TBI-NBI Annuel]]/Tableau4[[#This Row],[Heures Annuelles]]*1820</f>
        <v>#DIV/0!</v>
      </c>
      <c r="G230" s="29">
        <f t="shared" si="20"/>
        <v>0</v>
      </c>
      <c r="H230" s="71" t="e">
        <f t="shared" si="21"/>
        <v>#DIV/0!</v>
      </c>
      <c r="I230" s="72" t="e">
        <f t="shared" si="22"/>
        <v>#DIV/0!</v>
      </c>
      <c r="J230" s="17"/>
      <c r="K230" s="62"/>
      <c r="M230" s="91"/>
      <c r="N230" s="91"/>
      <c r="O230" s="91"/>
      <c r="P230" s="91"/>
      <c r="Q230" s="91"/>
      <c r="R230" s="91"/>
      <c r="S230" s="91"/>
    </row>
    <row r="231" spans="1:19" ht="19.899999999999999" customHeight="1" x14ac:dyDescent="0.2">
      <c r="A231" s="34">
        <v>222</v>
      </c>
      <c r="B231" s="66"/>
      <c r="C231" s="67"/>
      <c r="D231" s="68">
        <f>SUM(Tableau4[[#This Row],[TBI et NBI Mensuel]]*12)</f>
        <v>0</v>
      </c>
      <c r="E231" s="69">
        <f>Tableau4[[#This Row],[NB Heures Mensuelles]]*12</f>
        <v>0</v>
      </c>
      <c r="F231" s="70" t="e">
        <f>Tableau4[[#This Row],[TBI-NBI Annuel]]/Tableau4[[#This Row],[Heures Annuelles]]*1820</f>
        <v>#DIV/0!</v>
      </c>
      <c r="G231" s="29">
        <f t="shared" si="20"/>
        <v>0</v>
      </c>
      <c r="H231" s="71" t="e">
        <f t="shared" si="21"/>
        <v>#DIV/0!</v>
      </c>
      <c r="I231" s="72" t="e">
        <f t="shared" si="22"/>
        <v>#DIV/0!</v>
      </c>
      <c r="J231" s="17"/>
      <c r="K231" s="62"/>
      <c r="M231" s="91"/>
      <c r="N231" s="91"/>
      <c r="O231" s="91"/>
      <c r="P231" s="91"/>
      <c r="Q231" s="91"/>
      <c r="R231" s="91"/>
      <c r="S231" s="91"/>
    </row>
    <row r="232" spans="1:19" ht="19.899999999999999" customHeight="1" x14ac:dyDescent="0.2">
      <c r="A232" s="34">
        <v>223</v>
      </c>
      <c r="B232" s="66"/>
      <c r="C232" s="67"/>
      <c r="D232" s="68">
        <f>SUM(Tableau4[[#This Row],[TBI et NBI Mensuel]]*12)</f>
        <v>0</v>
      </c>
      <c r="E232" s="69">
        <f>Tableau4[[#This Row],[NB Heures Mensuelles]]*12</f>
        <v>0</v>
      </c>
      <c r="F232" s="70" t="e">
        <f>Tableau4[[#This Row],[TBI-NBI Annuel]]/Tableau4[[#This Row],[Heures Annuelles]]*1820</f>
        <v>#DIV/0!</v>
      </c>
      <c r="G232" s="29">
        <f t="shared" si="20"/>
        <v>0</v>
      </c>
      <c r="H232" s="71" t="e">
        <f t="shared" si="21"/>
        <v>#DIV/0!</v>
      </c>
      <c r="I232" s="72" t="e">
        <f t="shared" si="22"/>
        <v>#DIV/0!</v>
      </c>
      <c r="J232" s="17"/>
      <c r="K232" s="62"/>
      <c r="M232" s="91"/>
      <c r="N232" s="91"/>
      <c r="O232" s="91"/>
      <c r="P232" s="91"/>
      <c r="Q232" s="91"/>
      <c r="R232" s="91"/>
      <c r="S232" s="91"/>
    </row>
    <row r="233" spans="1:19" ht="19.899999999999999" customHeight="1" x14ac:dyDescent="0.2">
      <c r="A233" s="34">
        <v>224</v>
      </c>
      <c r="B233" s="66"/>
      <c r="C233" s="67"/>
      <c r="D233" s="68">
        <f>SUM(Tableau4[[#This Row],[TBI et NBI Mensuel]]*12)</f>
        <v>0</v>
      </c>
      <c r="E233" s="69">
        <f>Tableau4[[#This Row],[NB Heures Mensuelles]]*12</f>
        <v>0</v>
      </c>
      <c r="F233" s="70" t="e">
        <f>Tableau4[[#This Row],[TBI-NBI Annuel]]/Tableau4[[#This Row],[Heures Annuelles]]*1820</f>
        <v>#DIV/0!</v>
      </c>
      <c r="G233" s="29">
        <f t="shared" si="20"/>
        <v>0</v>
      </c>
      <c r="H233" s="71" t="e">
        <f t="shared" si="21"/>
        <v>#DIV/0!</v>
      </c>
      <c r="I233" s="72" t="e">
        <f t="shared" si="22"/>
        <v>#DIV/0!</v>
      </c>
      <c r="J233" s="17"/>
      <c r="K233" s="62"/>
      <c r="M233" s="91"/>
      <c r="N233" s="91"/>
      <c r="O233" s="91"/>
      <c r="P233" s="91"/>
      <c r="Q233" s="91"/>
      <c r="R233" s="91"/>
      <c r="S233" s="91"/>
    </row>
    <row r="234" spans="1:19" ht="19.899999999999999" customHeight="1" x14ac:dyDescent="0.2">
      <c r="A234" s="34">
        <v>225</v>
      </c>
      <c r="B234" s="66"/>
      <c r="C234" s="67"/>
      <c r="D234" s="68">
        <f>SUM(Tableau4[[#This Row],[TBI et NBI Mensuel]]*12)</f>
        <v>0</v>
      </c>
      <c r="E234" s="69">
        <f>Tableau4[[#This Row],[NB Heures Mensuelles]]*12</f>
        <v>0</v>
      </c>
      <c r="F234" s="70" t="e">
        <f>Tableau4[[#This Row],[TBI-NBI Annuel]]/Tableau4[[#This Row],[Heures Annuelles]]*1820</f>
        <v>#DIV/0!</v>
      </c>
      <c r="G234" s="29">
        <f t="shared" si="20"/>
        <v>0</v>
      </c>
      <c r="H234" s="71" t="e">
        <f t="shared" si="21"/>
        <v>#DIV/0!</v>
      </c>
      <c r="I234" s="72" t="e">
        <f t="shared" si="22"/>
        <v>#DIV/0!</v>
      </c>
      <c r="J234" s="17"/>
      <c r="K234" s="62"/>
      <c r="M234" s="91"/>
      <c r="N234" s="91"/>
      <c r="O234" s="91"/>
      <c r="P234" s="91"/>
      <c r="Q234" s="91"/>
      <c r="R234" s="91"/>
      <c r="S234" s="91"/>
    </row>
    <row r="235" spans="1:19" ht="19.899999999999999" customHeight="1" x14ac:dyDescent="0.2">
      <c r="A235" s="34">
        <v>226</v>
      </c>
      <c r="B235" s="66"/>
      <c r="C235" s="67"/>
      <c r="D235" s="68">
        <f>SUM(Tableau4[[#This Row],[TBI et NBI Mensuel]]*12)</f>
        <v>0</v>
      </c>
      <c r="E235" s="69">
        <f>Tableau4[[#This Row],[NB Heures Mensuelles]]*12</f>
        <v>0</v>
      </c>
      <c r="F235" s="70" t="e">
        <f>Tableau4[[#This Row],[TBI-NBI Annuel]]/Tableau4[[#This Row],[Heures Annuelles]]*1820</f>
        <v>#DIV/0!</v>
      </c>
      <c r="G235" s="29">
        <f t="shared" si="20"/>
        <v>0</v>
      </c>
      <c r="H235" s="71" t="e">
        <f t="shared" si="21"/>
        <v>#DIV/0!</v>
      </c>
      <c r="I235" s="72" t="e">
        <f t="shared" si="22"/>
        <v>#DIV/0!</v>
      </c>
      <c r="J235" s="17"/>
      <c r="K235" s="62"/>
      <c r="M235" s="91"/>
      <c r="N235" s="91"/>
      <c r="O235" s="91"/>
      <c r="P235" s="91"/>
      <c r="Q235" s="91"/>
      <c r="R235" s="91"/>
      <c r="S235" s="91"/>
    </row>
    <row r="236" spans="1:19" ht="19.899999999999999" customHeight="1" x14ac:dyDescent="0.2">
      <c r="A236" s="34">
        <v>227</v>
      </c>
      <c r="B236" s="66"/>
      <c r="C236" s="67"/>
      <c r="D236" s="68">
        <f>SUM(Tableau4[[#This Row],[TBI et NBI Mensuel]]*12)</f>
        <v>0</v>
      </c>
      <c r="E236" s="69">
        <f>Tableau4[[#This Row],[NB Heures Mensuelles]]*12</f>
        <v>0</v>
      </c>
      <c r="F236" s="70" t="e">
        <f>Tableau4[[#This Row],[TBI-NBI Annuel]]/Tableau4[[#This Row],[Heures Annuelles]]*1820</f>
        <v>#DIV/0!</v>
      </c>
      <c r="G236" s="29">
        <f t="shared" si="20"/>
        <v>0</v>
      </c>
      <c r="H236" s="71" t="e">
        <f t="shared" si="21"/>
        <v>#DIV/0!</v>
      </c>
      <c r="I236" s="72" t="e">
        <f t="shared" si="22"/>
        <v>#DIV/0!</v>
      </c>
      <c r="J236" s="17"/>
      <c r="K236" s="62"/>
      <c r="M236" s="91"/>
      <c r="N236" s="91"/>
      <c r="O236" s="91"/>
      <c r="P236" s="91"/>
      <c r="Q236" s="91"/>
      <c r="R236" s="91"/>
      <c r="S236" s="91"/>
    </row>
    <row r="237" spans="1:19" ht="19.899999999999999" customHeight="1" x14ac:dyDescent="0.2">
      <c r="A237" s="34">
        <v>228</v>
      </c>
      <c r="B237" s="66"/>
      <c r="C237" s="67"/>
      <c r="D237" s="68">
        <f>SUM(Tableau4[[#This Row],[TBI et NBI Mensuel]]*12)</f>
        <v>0</v>
      </c>
      <c r="E237" s="69">
        <f>Tableau4[[#This Row],[NB Heures Mensuelles]]*12</f>
        <v>0</v>
      </c>
      <c r="F237" s="70" t="e">
        <f>Tableau4[[#This Row],[TBI-NBI Annuel]]/Tableau4[[#This Row],[Heures Annuelles]]*1820</f>
        <v>#DIV/0!</v>
      </c>
      <c r="G237" s="29">
        <f t="shared" si="20"/>
        <v>0</v>
      </c>
      <c r="H237" s="71" t="e">
        <f t="shared" si="21"/>
        <v>#DIV/0!</v>
      </c>
      <c r="I237" s="72" t="e">
        <f t="shared" si="22"/>
        <v>#DIV/0!</v>
      </c>
      <c r="J237" s="17"/>
      <c r="K237" s="62"/>
      <c r="M237" s="91"/>
      <c r="N237" s="91"/>
      <c r="O237" s="91"/>
      <c r="P237" s="91"/>
      <c r="Q237" s="91"/>
      <c r="R237" s="91"/>
      <c r="S237" s="91"/>
    </row>
    <row r="238" spans="1:19" ht="19.899999999999999" customHeight="1" x14ac:dyDescent="0.2">
      <c r="A238" s="34">
        <v>229</v>
      </c>
      <c r="B238" s="66"/>
      <c r="C238" s="67"/>
      <c r="D238" s="68">
        <f>SUM(Tableau4[[#This Row],[TBI et NBI Mensuel]]*12)</f>
        <v>0</v>
      </c>
      <c r="E238" s="69">
        <f>Tableau4[[#This Row],[NB Heures Mensuelles]]*12</f>
        <v>0</v>
      </c>
      <c r="F238" s="70" t="e">
        <f>Tableau4[[#This Row],[TBI-NBI Annuel]]/Tableau4[[#This Row],[Heures Annuelles]]*1820</f>
        <v>#DIV/0!</v>
      </c>
      <c r="G238" s="29">
        <f t="shared" si="20"/>
        <v>0</v>
      </c>
      <c r="H238" s="71" t="e">
        <f t="shared" si="21"/>
        <v>#DIV/0!</v>
      </c>
      <c r="I238" s="72" t="e">
        <f t="shared" si="22"/>
        <v>#DIV/0!</v>
      </c>
      <c r="J238" s="17"/>
      <c r="K238" s="62"/>
      <c r="M238" s="91"/>
      <c r="N238" s="91"/>
      <c r="O238" s="91"/>
      <c r="P238" s="91"/>
      <c r="Q238" s="91"/>
      <c r="R238" s="91"/>
      <c r="S238" s="91"/>
    </row>
    <row r="239" spans="1:19" ht="19.899999999999999" customHeight="1" x14ac:dyDescent="0.2">
      <c r="A239" s="34">
        <v>230</v>
      </c>
      <c r="B239" s="66"/>
      <c r="C239" s="67"/>
      <c r="D239" s="68">
        <f>SUM(Tableau4[[#This Row],[TBI et NBI Mensuel]]*12)</f>
        <v>0</v>
      </c>
      <c r="E239" s="69">
        <f>Tableau4[[#This Row],[NB Heures Mensuelles]]*12</f>
        <v>0</v>
      </c>
      <c r="F239" s="70" t="e">
        <f>Tableau4[[#This Row],[TBI-NBI Annuel]]/Tableau4[[#This Row],[Heures Annuelles]]*1820</f>
        <v>#DIV/0!</v>
      </c>
      <c r="G239" s="29">
        <f t="shared" si="20"/>
        <v>0</v>
      </c>
      <c r="H239" s="71" t="e">
        <f t="shared" si="21"/>
        <v>#DIV/0!</v>
      </c>
      <c r="I239" s="72" t="e">
        <f t="shared" si="22"/>
        <v>#DIV/0!</v>
      </c>
      <c r="J239" s="17"/>
      <c r="K239" s="62"/>
      <c r="M239" s="91"/>
      <c r="N239" s="91"/>
      <c r="O239" s="91"/>
      <c r="P239" s="91"/>
      <c r="Q239" s="91"/>
      <c r="R239" s="91"/>
      <c r="S239" s="91"/>
    </row>
    <row r="240" spans="1:19" ht="19.899999999999999" customHeight="1" x14ac:dyDescent="0.2">
      <c r="A240" s="34">
        <v>231</v>
      </c>
      <c r="B240" s="66"/>
      <c r="C240" s="67"/>
      <c r="D240" s="68">
        <f>SUM(Tableau4[[#This Row],[TBI et NBI Mensuel]]*12)</f>
        <v>0</v>
      </c>
      <c r="E240" s="69">
        <f>Tableau4[[#This Row],[NB Heures Mensuelles]]*12</f>
        <v>0</v>
      </c>
      <c r="F240" s="70" t="e">
        <f>Tableau4[[#This Row],[TBI-NBI Annuel]]/Tableau4[[#This Row],[Heures Annuelles]]*1820</f>
        <v>#DIV/0!</v>
      </c>
      <c r="G240" s="29">
        <f t="shared" si="20"/>
        <v>0</v>
      </c>
      <c r="H240" s="71" t="e">
        <f t="shared" si="21"/>
        <v>#DIV/0!</v>
      </c>
      <c r="I240" s="72" t="e">
        <f t="shared" si="22"/>
        <v>#DIV/0!</v>
      </c>
      <c r="J240" s="17"/>
      <c r="K240" s="62"/>
      <c r="M240" s="91"/>
      <c r="N240" s="91"/>
      <c r="O240" s="91"/>
      <c r="P240" s="91"/>
      <c r="Q240" s="91"/>
      <c r="R240" s="91"/>
      <c r="S240" s="91"/>
    </row>
    <row r="241" spans="1:19" ht="19.899999999999999" customHeight="1" x14ac:dyDescent="0.2">
      <c r="A241" s="34">
        <v>232</v>
      </c>
      <c r="B241" s="66"/>
      <c r="C241" s="67"/>
      <c r="D241" s="68">
        <f>SUM(Tableau4[[#This Row],[TBI et NBI Mensuel]]*12)</f>
        <v>0</v>
      </c>
      <c r="E241" s="69">
        <f>Tableau4[[#This Row],[NB Heures Mensuelles]]*12</f>
        <v>0</v>
      </c>
      <c r="F241" s="70" t="e">
        <f>Tableau4[[#This Row],[TBI-NBI Annuel]]/Tableau4[[#This Row],[Heures Annuelles]]*1820</f>
        <v>#DIV/0!</v>
      </c>
      <c r="G241" s="29">
        <f t="shared" si="20"/>
        <v>0</v>
      </c>
      <c r="H241" s="71" t="e">
        <f t="shared" ref="H241:H272" si="23">IF(G241&lt;=O$12,G241,O$12)</f>
        <v>#DIV/0!</v>
      </c>
      <c r="I241" s="72" t="e">
        <f t="shared" ref="I241:I272" si="24">G241-H241</f>
        <v>#DIV/0!</v>
      </c>
      <c r="J241" s="17"/>
      <c r="K241" s="62"/>
      <c r="M241" s="91"/>
      <c r="N241" s="91"/>
      <c r="O241" s="91"/>
      <c r="P241" s="91"/>
      <c r="Q241" s="91"/>
      <c r="R241" s="91"/>
      <c r="S241" s="91"/>
    </row>
    <row r="242" spans="1:19" ht="19.899999999999999" customHeight="1" x14ac:dyDescent="0.2">
      <c r="A242" s="34">
        <v>233</v>
      </c>
      <c r="B242" s="66"/>
      <c r="C242" s="67"/>
      <c r="D242" s="68">
        <f>SUM(Tableau4[[#This Row],[TBI et NBI Mensuel]]*12)</f>
        <v>0</v>
      </c>
      <c r="E242" s="69">
        <f>Tableau4[[#This Row],[NB Heures Mensuelles]]*12</f>
        <v>0</v>
      </c>
      <c r="F242" s="70" t="e">
        <f>Tableau4[[#This Row],[TBI-NBI Annuel]]/Tableau4[[#This Row],[Heures Annuelles]]*1820</f>
        <v>#DIV/0!</v>
      </c>
      <c r="G242" s="29">
        <f t="shared" si="20"/>
        <v>0</v>
      </c>
      <c r="H242" s="71" t="e">
        <f t="shared" si="23"/>
        <v>#DIV/0!</v>
      </c>
      <c r="I242" s="72" t="e">
        <f t="shared" si="24"/>
        <v>#DIV/0!</v>
      </c>
      <c r="J242" s="17"/>
      <c r="K242" s="62"/>
      <c r="M242" s="91"/>
      <c r="N242" s="91"/>
      <c r="O242" s="91"/>
      <c r="P242" s="91"/>
      <c r="Q242" s="91"/>
      <c r="R242" s="91"/>
      <c r="S242" s="91"/>
    </row>
    <row r="243" spans="1:19" ht="19.899999999999999" customHeight="1" x14ac:dyDescent="0.2">
      <c r="A243" s="34">
        <v>234</v>
      </c>
      <c r="B243" s="66"/>
      <c r="C243" s="67"/>
      <c r="D243" s="68">
        <f>SUM(Tableau4[[#This Row],[TBI et NBI Mensuel]]*12)</f>
        <v>0</v>
      </c>
      <c r="E243" s="69">
        <f>Tableau4[[#This Row],[NB Heures Mensuelles]]*12</f>
        <v>0</v>
      </c>
      <c r="F243" s="70" t="e">
        <f>Tableau4[[#This Row],[TBI-NBI Annuel]]/Tableau4[[#This Row],[Heures Annuelles]]*1820</f>
        <v>#DIV/0!</v>
      </c>
      <c r="G243" s="29">
        <f t="shared" si="20"/>
        <v>0</v>
      </c>
      <c r="H243" s="71" t="e">
        <f t="shared" si="23"/>
        <v>#DIV/0!</v>
      </c>
      <c r="I243" s="72" t="e">
        <f t="shared" si="24"/>
        <v>#DIV/0!</v>
      </c>
      <c r="J243" s="17"/>
      <c r="K243" s="62"/>
      <c r="M243" s="91"/>
      <c r="N243" s="91"/>
      <c r="O243" s="91"/>
      <c r="P243" s="91"/>
      <c r="Q243" s="91"/>
      <c r="R243" s="91"/>
      <c r="S243" s="91"/>
    </row>
    <row r="244" spans="1:19" ht="19.899999999999999" customHeight="1" x14ac:dyDescent="0.2">
      <c r="A244" s="34">
        <v>235</v>
      </c>
      <c r="B244" s="66"/>
      <c r="C244" s="67"/>
      <c r="D244" s="68">
        <f>SUM(Tableau4[[#This Row],[TBI et NBI Mensuel]]*12)</f>
        <v>0</v>
      </c>
      <c r="E244" s="69">
        <f>Tableau4[[#This Row],[NB Heures Mensuelles]]*12</f>
        <v>0</v>
      </c>
      <c r="F244" s="70" t="e">
        <f>Tableau4[[#This Row],[TBI-NBI Annuel]]/Tableau4[[#This Row],[Heures Annuelles]]*1820</f>
        <v>#DIV/0!</v>
      </c>
      <c r="G244" s="29">
        <f t="shared" si="20"/>
        <v>0</v>
      </c>
      <c r="H244" s="71" t="e">
        <f t="shared" si="23"/>
        <v>#DIV/0!</v>
      </c>
      <c r="I244" s="72" t="e">
        <f t="shared" si="24"/>
        <v>#DIV/0!</v>
      </c>
      <c r="J244" s="17"/>
      <c r="K244" s="62"/>
      <c r="M244" s="91"/>
      <c r="N244" s="91"/>
      <c r="O244" s="91"/>
      <c r="P244" s="91"/>
      <c r="Q244" s="91"/>
      <c r="R244" s="91"/>
      <c r="S244" s="91"/>
    </row>
    <row r="245" spans="1:19" ht="19.899999999999999" customHeight="1" x14ac:dyDescent="0.2">
      <c r="A245" s="34">
        <v>236</v>
      </c>
      <c r="B245" s="66"/>
      <c r="C245" s="67"/>
      <c r="D245" s="68">
        <f>SUM(Tableau4[[#This Row],[TBI et NBI Mensuel]]*12)</f>
        <v>0</v>
      </c>
      <c r="E245" s="69">
        <f>Tableau4[[#This Row],[NB Heures Mensuelles]]*12</f>
        <v>0</v>
      </c>
      <c r="F245" s="70" t="e">
        <f>Tableau4[[#This Row],[TBI-NBI Annuel]]/Tableau4[[#This Row],[Heures Annuelles]]*1820</f>
        <v>#DIV/0!</v>
      </c>
      <c r="G245" s="29">
        <f t="shared" si="20"/>
        <v>0</v>
      </c>
      <c r="H245" s="71" t="e">
        <f t="shared" si="23"/>
        <v>#DIV/0!</v>
      </c>
      <c r="I245" s="72" t="e">
        <f t="shared" si="24"/>
        <v>#DIV/0!</v>
      </c>
      <c r="J245" s="17"/>
      <c r="K245" s="62"/>
      <c r="M245" s="91"/>
      <c r="N245" s="91"/>
      <c r="O245" s="91"/>
      <c r="P245" s="91"/>
      <c r="Q245" s="91"/>
      <c r="R245" s="91"/>
      <c r="S245" s="91"/>
    </row>
    <row r="246" spans="1:19" ht="19.899999999999999" customHeight="1" x14ac:dyDescent="0.2">
      <c r="A246" s="34">
        <v>237</v>
      </c>
      <c r="B246" s="66"/>
      <c r="C246" s="67"/>
      <c r="D246" s="68">
        <f>SUM(Tableau4[[#This Row],[TBI et NBI Mensuel]]*12)</f>
        <v>0</v>
      </c>
      <c r="E246" s="69">
        <f>Tableau4[[#This Row],[NB Heures Mensuelles]]*12</f>
        <v>0</v>
      </c>
      <c r="F246" s="70" t="e">
        <f>Tableau4[[#This Row],[TBI-NBI Annuel]]/Tableau4[[#This Row],[Heures Annuelles]]*1820</f>
        <v>#DIV/0!</v>
      </c>
      <c r="G246" s="29">
        <f t="shared" si="20"/>
        <v>0</v>
      </c>
      <c r="H246" s="71" t="e">
        <f t="shared" si="23"/>
        <v>#DIV/0!</v>
      </c>
      <c r="I246" s="72" t="e">
        <f t="shared" si="24"/>
        <v>#DIV/0!</v>
      </c>
      <c r="J246" s="17"/>
      <c r="K246" s="62"/>
      <c r="M246" s="91"/>
      <c r="N246" s="91"/>
      <c r="O246" s="91"/>
      <c r="P246" s="91"/>
      <c r="Q246" s="91"/>
      <c r="R246" s="91"/>
      <c r="S246" s="91"/>
    </row>
    <row r="247" spans="1:19" ht="19.899999999999999" customHeight="1" x14ac:dyDescent="0.2">
      <c r="A247" s="34">
        <v>238</v>
      </c>
      <c r="B247" s="66"/>
      <c r="C247" s="67"/>
      <c r="D247" s="68">
        <f>SUM(Tableau4[[#This Row],[TBI et NBI Mensuel]]*12)</f>
        <v>0</v>
      </c>
      <c r="E247" s="69">
        <f>Tableau4[[#This Row],[NB Heures Mensuelles]]*12</f>
        <v>0</v>
      </c>
      <c r="F247" s="70" t="e">
        <f>Tableau4[[#This Row],[TBI-NBI Annuel]]/Tableau4[[#This Row],[Heures Annuelles]]*1820</f>
        <v>#DIV/0!</v>
      </c>
      <c r="G247" s="29">
        <f t="shared" si="20"/>
        <v>0</v>
      </c>
      <c r="H247" s="71" t="e">
        <f t="shared" si="23"/>
        <v>#DIV/0!</v>
      </c>
      <c r="I247" s="72" t="e">
        <f t="shared" si="24"/>
        <v>#DIV/0!</v>
      </c>
      <c r="J247" s="17"/>
      <c r="K247" s="62"/>
      <c r="M247" s="91"/>
      <c r="N247" s="91"/>
      <c r="O247" s="91"/>
      <c r="P247" s="91"/>
      <c r="Q247" s="91"/>
      <c r="R247" s="91"/>
      <c r="S247" s="91"/>
    </row>
    <row r="248" spans="1:19" ht="19.899999999999999" customHeight="1" x14ac:dyDescent="0.2">
      <c r="A248" s="34">
        <v>239</v>
      </c>
      <c r="B248" s="66"/>
      <c r="C248" s="67"/>
      <c r="D248" s="68">
        <f>SUM(Tableau4[[#This Row],[TBI et NBI Mensuel]]*12)</f>
        <v>0</v>
      </c>
      <c r="E248" s="69">
        <f>Tableau4[[#This Row],[NB Heures Mensuelles]]*12</f>
        <v>0</v>
      </c>
      <c r="F248" s="70" t="e">
        <f>Tableau4[[#This Row],[TBI-NBI Annuel]]/Tableau4[[#This Row],[Heures Annuelles]]*1820</f>
        <v>#DIV/0!</v>
      </c>
      <c r="G248" s="29">
        <f t="shared" si="20"/>
        <v>0</v>
      </c>
      <c r="H248" s="71" t="e">
        <f t="shared" si="23"/>
        <v>#DIV/0!</v>
      </c>
      <c r="I248" s="72" t="e">
        <f t="shared" si="24"/>
        <v>#DIV/0!</v>
      </c>
      <c r="J248" s="17"/>
      <c r="K248" s="62"/>
      <c r="M248" s="91"/>
      <c r="N248" s="91"/>
      <c r="O248" s="91"/>
      <c r="P248" s="91"/>
      <c r="Q248" s="91"/>
      <c r="R248" s="91"/>
      <c r="S248" s="91"/>
    </row>
    <row r="249" spans="1:19" ht="19.899999999999999" customHeight="1" x14ac:dyDescent="0.2">
      <c r="A249" s="34">
        <v>240</v>
      </c>
      <c r="B249" s="66"/>
      <c r="C249" s="67"/>
      <c r="D249" s="68">
        <f>SUM(Tableau4[[#This Row],[TBI et NBI Mensuel]]*12)</f>
        <v>0</v>
      </c>
      <c r="E249" s="69">
        <f>Tableau4[[#This Row],[NB Heures Mensuelles]]*12</f>
        <v>0</v>
      </c>
      <c r="F249" s="70" t="e">
        <f>Tableau4[[#This Row],[TBI-NBI Annuel]]/Tableau4[[#This Row],[Heures Annuelles]]*1820</f>
        <v>#DIV/0!</v>
      </c>
      <c r="G249" s="29">
        <f t="shared" si="20"/>
        <v>0</v>
      </c>
      <c r="H249" s="71" t="e">
        <f t="shared" si="23"/>
        <v>#DIV/0!</v>
      </c>
      <c r="I249" s="72" t="e">
        <f t="shared" si="24"/>
        <v>#DIV/0!</v>
      </c>
      <c r="J249" s="17"/>
      <c r="K249" s="62"/>
      <c r="M249" s="91"/>
      <c r="N249" s="91"/>
      <c r="O249" s="91"/>
      <c r="P249" s="91"/>
      <c r="Q249" s="91"/>
      <c r="R249" s="91"/>
      <c r="S249" s="91"/>
    </row>
    <row r="250" spans="1:19" ht="19.899999999999999" customHeight="1" x14ac:dyDescent="0.2">
      <c r="A250" s="34">
        <v>241</v>
      </c>
      <c r="B250" s="66"/>
      <c r="C250" s="67"/>
      <c r="D250" s="68">
        <f>SUM(Tableau4[[#This Row],[TBI et NBI Mensuel]]*12)</f>
        <v>0</v>
      </c>
      <c r="E250" s="69">
        <f>Tableau4[[#This Row],[NB Heures Mensuelles]]*12</f>
        <v>0</v>
      </c>
      <c r="F250" s="70" t="e">
        <f>Tableau4[[#This Row],[TBI-NBI Annuel]]/Tableau4[[#This Row],[Heures Annuelles]]*1820</f>
        <v>#DIV/0!</v>
      </c>
      <c r="G250" s="29">
        <f t="shared" si="20"/>
        <v>0</v>
      </c>
      <c r="H250" s="71" t="e">
        <f t="shared" si="23"/>
        <v>#DIV/0!</v>
      </c>
      <c r="I250" s="72" t="e">
        <f t="shared" si="24"/>
        <v>#DIV/0!</v>
      </c>
      <c r="J250" s="17"/>
      <c r="K250" s="62"/>
      <c r="M250" s="91"/>
      <c r="N250" s="91"/>
      <c r="O250" s="91"/>
      <c r="P250" s="91"/>
      <c r="Q250" s="91"/>
      <c r="R250" s="91"/>
      <c r="S250" s="91"/>
    </row>
    <row r="251" spans="1:19" ht="19.899999999999999" customHeight="1" x14ac:dyDescent="0.2">
      <c r="A251" s="34">
        <v>242</v>
      </c>
      <c r="B251" s="66"/>
      <c r="C251" s="67"/>
      <c r="D251" s="68">
        <f>SUM(Tableau4[[#This Row],[TBI et NBI Mensuel]]*12)</f>
        <v>0</v>
      </c>
      <c r="E251" s="69">
        <f>Tableau4[[#This Row],[NB Heures Mensuelles]]*12</f>
        <v>0</v>
      </c>
      <c r="F251" s="70" t="e">
        <f>Tableau4[[#This Row],[TBI-NBI Annuel]]/Tableau4[[#This Row],[Heures Annuelles]]*1820</f>
        <v>#DIV/0!</v>
      </c>
      <c r="G251" s="29">
        <f t="shared" si="20"/>
        <v>0</v>
      </c>
      <c r="H251" s="71" t="e">
        <f t="shared" si="23"/>
        <v>#DIV/0!</v>
      </c>
      <c r="I251" s="72" t="e">
        <f t="shared" si="24"/>
        <v>#DIV/0!</v>
      </c>
      <c r="J251" s="17"/>
      <c r="K251" s="62"/>
      <c r="M251" s="91"/>
      <c r="N251" s="91"/>
      <c r="O251" s="91"/>
      <c r="P251" s="91"/>
      <c r="Q251" s="91"/>
      <c r="R251" s="91"/>
      <c r="S251" s="91"/>
    </row>
    <row r="252" spans="1:19" ht="19.899999999999999" customHeight="1" x14ac:dyDescent="0.2">
      <c r="A252" s="34">
        <v>243</v>
      </c>
      <c r="B252" s="66"/>
      <c r="C252" s="67"/>
      <c r="D252" s="68">
        <f>SUM(Tableau4[[#This Row],[TBI et NBI Mensuel]]*12)</f>
        <v>0</v>
      </c>
      <c r="E252" s="69">
        <f>Tableau4[[#This Row],[NB Heures Mensuelles]]*12</f>
        <v>0</v>
      </c>
      <c r="F252" s="70" t="e">
        <f>Tableau4[[#This Row],[TBI-NBI Annuel]]/Tableau4[[#This Row],[Heures Annuelles]]*1820</f>
        <v>#DIV/0!</v>
      </c>
      <c r="G252" s="29">
        <f t="shared" si="20"/>
        <v>0</v>
      </c>
      <c r="H252" s="71" t="e">
        <f t="shared" si="23"/>
        <v>#DIV/0!</v>
      </c>
      <c r="I252" s="72" t="e">
        <f t="shared" si="24"/>
        <v>#DIV/0!</v>
      </c>
      <c r="J252" s="17"/>
      <c r="K252" s="62"/>
      <c r="M252" s="91"/>
      <c r="N252" s="91"/>
      <c r="O252" s="91"/>
      <c r="P252" s="91"/>
      <c r="Q252" s="91"/>
      <c r="R252" s="91"/>
      <c r="S252" s="91"/>
    </row>
    <row r="253" spans="1:19" ht="19.899999999999999" customHeight="1" x14ac:dyDescent="0.2">
      <c r="A253" s="34">
        <v>244</v>
      </c>
      <c r="B253" s="66"/>
      <c r="C253" s="67"/>
      <c r="D253" s="68">
        <f>SUM(Tableau4[[#This Row],[TBI et NBI Mensuel]]*12)</f>
        <v>0</v>
      </c>
      <c r="E253" s="69">
        <f>Tableau4[[#This Row],[NB Heures Mensuelles]]*12</f>
        <v>0</v>
      </c>
      <c r="F253" s="70" t="e">
        <f>Tableau4[[#This Row],[TBI-NBI Annuel]]/Tableau4[[#This Row],[Heures Annuelles]]*1820</f>
        <v>#DIV/0!</v>
      </c>
      <c r="G253" s="29">
        <f t="shared" si="20"/>
        <v>0</v>
      </c>
      <c r="H253" s="71" t="e">
        <f t="shared" si="23"/>
        <v>#DIV/0!</v>
      </c>
      <c r="I253" s="72" t="e">
        <f t="shared" si="24"/>
        <v>#DIV/0!</v>
      </c>
      <c r="J253" s="17"/>
      <c r="K253" s="62"/>
      <c r="M253" s="91"/>
      <c r="N253" s="91"/>
      <c r="O253" s="91"/>
      <c r="P253" s="91"/>
      <c r="Q253" s="91"/>
      <c r="R253" s="91"/>
      <c r="S253" s="91"/>
    </row>
    <row r="254" spans="1:19" ht="19.899999999999999" customHeight="1" x14ac:dyDescent="0.2">
      <c r="A254" s="34">
        <v>245</v>
      </c>
      <c r="B254" s="66"/>
      <c r="C254" s="67"/>
      <c r="D254" s="68">
        <f>SUM(Tableau4[[#This Row],[TBI et NBI Mensuel]]*12)</f>
        <v>0</v>
      </c>
      <c r="E254" s="69">
        <f>Tableau4[[#This Row],[NB Heures Mensuelles]]*12</f>
        <v>0</v>
      </c>
      <c r="F254" s="70" t="e">
        <f>Tableau4[[#This Row],[TBI-NBI Annuel]]/Tableau4[[#This Row],[Heures Annuelles]]*1820</f>
        <v>#DIV/0!</v>
      </c>
      <c r="G254" s="29">
        <f t="shared" si="20"/>
        <v>0</v>
      </c>
      <c r="H254" s="71" t="e">
        <f t="shared" si="23"/>
        <v>#DIV/0!</v>
      </c>
      <c r="I254" s="72" t="e">
        <f t="shared" si="24"/>
        <v>#DIV/0!</v>
      </c>
      <c r="J254" s="17"/>
      <c r="K254" s="62"/>
      <c r="M254" s="91"/>
      <c r="N254" s="91"/>
      <c r="O254" s="91"/>
      <c r="P254" s="91"/>
      <c r="Q254" s="91"/>
      <c r="R254" s="91"/>
      <c r="S254" s="91"/>
    </row>
    <row r="255" spans="1:19" ht="19.899999999999999" customHeight="1" x14ac:dyDescent="0.2">
      <c r="A255" s="34">
        <v>246</v>
      </c>
      <c r="B255" s="66"/>
      <c r="C255" s="67"/>
      <c r="D255" s="68">
        <f>SUM(Tableau4[[#This Row],[TBI et NBI Mensuel]]*12)</f>
        <v>0</v>
      </c>
      <c r="E255" s="69">
        <f>Tableau4[[#This Row],[NB Heures Mensuelles]]*12</f>
        <v>0</v>
      </c>
      <c r="F255" s="70" t="e">
        <f>Tableau4[[#This Row],[TBI-NBI Annuel]]/Tableau4[[#This Row],[Heures Annuelles]]*1820</f>
        <v>#DIV/0!</v>
      </c>
      <c r="G255" s="29">
        <f t="shared" si="20"/>
        <v>0</v>
      </c>
      <c r="H255" s="71" t="e">
        <f t="shared" si="23"/>
        <v>#DIV/0!</v>
      </c>
      <c r="I255" s="72" t="e">
        <f t="shared" si="24"/>
        <v>#DIV/0!</v>
      </c>
      <c r="J255" s="17"/>
      <c r="K255" s="62"/>
      <c r="M255" s="91"/>
      <c r="N255" s="91"/>
      <c r="O255" s="91"/>
      <c r="P255" s="91"/>
      <c r="Q255" s="91"/>
      <c r="R255" s="91"/>
      <c r="S255" s="91"/>
    </row>
    <row r="256" spans="1:19" ht="19.899999999999999" customHeight="1" x14ac:dyDescent="0.2">
      <c r="A256" s="34">
        <v>247</v>
      </c>
      <c r="B256" s="66"/>
      <c r="C256" s="67"/>
      <c r="D256" s="68">
        <f>SUM(Tableau4[[#This Row],[TBI et NBI Mensuel]]*12)</f>
        <v>0</v>
      </c>
      <c r="E256" s="69">
        <f>Tableau4[[#This Row],[NB Heures Mensuelles]]*12</f>
        <v>0</v>
      </c>
      <c r="F256" s="70" t="e">
        <f>Tableau4[[#This Row],[TBI-NBI Annuel]]/Tableau4[[#This Row],[Heures Annuelles]]*1820</f>
        <v>#DIV/0!</v>
      </c>
      <c r="G256" s="29">
        <f t="shared" si="20"/>
        <v>0</v>
      </c>
      <c r="H256" s="71" t="e">
        <f t="shared" si="23"/>
        <v>#DIV/0!</v>
      </c>
      <c r="I256" s="72" t="e">
        <f t="shared" si="24"/>
        <v>#DIV/0!</v>
      </c>
      <c r="J256" s="17"/>
      <c r="K256" s="62"/>
      <c r="M256" s="91"/>
      <c r="N256" s="91"/>
      <c r="O256" s="91"/>
      <c r="P256" s="91"/>
      <c r="Q256" s="91"/>
      <c r="R256" s="91"/>
      <c r="S256" s="91"/>
    </row>
    <row r="257" spans="1:19" ht="19.899999999999999" customHeight="1" x14ac:dyDescent="0.2">
      <c r="A257" s="34">
        <v>248</v>
      </c>
      <c r="B257" s="66"/>
      <c r="C257" s="67"/>
      <c r="D257" s="68">
        <f>SUM(Tableau4[[#This Row],[TBI et NBI Mensuel]]*12)</f>
        <v>0</v>
      </c>
      <c r="E257" s="69">
        <f>Tableau4[[#This Row],[NB Heures Mensuelles]]*12</f>
        <v>0</v>
      </c>
      <c r="F257" s="70" t="e">
        <f>Tableau4[[#This Row],[TBI-NBI Annuel]]/Tableau4[[#This Row],[Heures Annuelles]]*1820</f>
        <v>#DIV/0!</v>
      </c>
      <c r="G257" s="29">
        <f t="shared" si="20"/>
        <v>0</v>
      </c>
      <c r="H257" s="71" t="e">
        <f t="shared" si="23"/>
        <v>#DIV/0!</v>
      </c>
      <c r="I257" s="72" t="e">
        <f t="shared" si="24"/>
        <v>#DIV/0!</v>
      </c>
      <c r="J257" s="17"/>
      <c r="K257" s="62"/>
      <c r="M257" s="91"/>
      <c r="N257" s="91"/>
      <c r="O257" s="91"/>
      <c r="P257" s="91"/>
      <c r="Q257" s="91"/>
      <c r="R257" s="91"/>
      <c r="S257" s="91"/>
    </row>
    <row r="258" spans="1:19" ht="19.899999999999999" customHeight="1" x14ac:dyDescent="0.2">
      <c r="A258" s="34">
        <v>249</v>
      </c>
      <c r="B258" s="66"/>
      <c r="C258" s="67"/>
      <c r="D258" s="68">
        <f>SUM(Tableau4[[#This Row],[TBI et NBI Mensuel]]*12)</f>
        <v>0</v>
      </c>
      <c r="E258" s="69">
        <f>Tableau4[[#This Row],[NB Heures Mensuelles]]*12</f>
        <v>0</v>
      </c>
      <c r="F258" s="70" t="e">
        <f>Tableau4[[#This Row],[TBI-NBI Annuel]]/Tableau4[[#This Row],[Heures Annuelles]]*1820</f>
        <v>#DIV/0!</v>
      </c>
      <c r="G258" s="29">
        <f t="shared" si="20"/>
        <v>0</v>
      </c>
      <c r="H258" s="71" t="e">
        <f t="shared" si="23"/>
        <v>#DIV/0!</v>
      </c>
      <c r="I258" s="72" t="e">
        <f t="shared" si="24"/>
        <v>#DIV/0!</v>
      </c>
      <c r="J258" s="17"/>
      <c r="K258" s="62"/>
      <c r="M258" s="91"/>
      <c r="N258" s="91"/>
      <c r="O258" s="91"/>
      <c r="P258" s="91"/>
      <c r="Q258" s="91"/>
      <c r="R258" s="91"/>
      <c r="S258" s="91"/>
    </row>
    <row r="259" spans="1:19" ht="19.899999999999999" customHeight="1" x14ac:dyDescent="0.2">
      <c r="A259" s="34">
        <v>250</v>
      </c>
      <c r="B259" s="66"/>
      <c r="C259" s="67"/>
      <c r="D259" s="68">
        <f>SUM(Tableau4[[#This Row],[TBI et NBI Mensuel]]*12)</f>
        <v>0</v>
      </c>
      <c r="E259" s="69">
        <f>Tableau4[[#This Row],[NB Heures Mensuelles]]*12</f>
        <v>0</v>
      </c>
      <c r="F259" s="70" t="e">
        <f>Tableau4[[#This Row],[TBI-NBI Annuel]]/Tableau4[[#This Row],[Heures Annuelles]]*1820</f>
        <v>#DIV/0!</v>
      </c>
      <c r="G259" s="29">
        <f t="shared" si="20"/>
        <v>0</v>
      </c>
      <c r="H259" s="71" t="e">
        <f t="shared" si="23"/>
        <v>#DIV/0!</v>
      </c>
      <c r="I259" s="72" t="e">
        <f t="shared" si="24"/>
        <v>#DIV/0!</v>
      </c>
      <c r="J259" s="17"/>
      <c r="K259" s="62"/>
      <c r="M259" s="91"/>
      <c r="N259" s="91"/>
      <c r="O259" s="91"/>
      <c r="P259" s="91"/>
      <c r="Q259" s="91"/>
      <c r="R259" s="91"/>
      <c r="S259" s="91"/>
    </row>
    <row r="260" spans="1:19" ht="19.899999999999999" customHeight="1" x14ac:dyDescent="0.2">
      <c r="A260" s="34">
        <v>251</v>
      </c>
      <c r="B260" s="66"/>
      <c r="C260" s="67"/>
      <c r="D260" s="68">
        <f>SUM(Tableau4[[#This Row],[TBI et NBI Mensuel]]*12)</f>
        <v>0</v>
      </c>
      <c r="E260" s="69">
        <f>Tableau4[[#This Row],[NB Heures Mensuelles]]*12</f>
        <v>0</v>
      </c>
      <c r="F260" s="70" t="e">
        <f>Tableau4[[#This Row],[TBI-NBI Annuel]]/Tableau4[[#This Row],[Heures Annuelles]]*1820</f>
        <v>#DIV/0!</v>
      </c>
      <c r="G260" s="29">
        <f t="shared" si="20"/>
        <v>0</v>
      </c>
      <c r="H260" s="71" t="e">
        <f t="shared" si="23"/>
        <v>#DIV/0!</v>
      </c>
      <c r="I260" s="72" t="e">
        <f t="shared" si="24"/>
        <v>#DIV/0!</v>
      </c>
      <c r="J260" s="17"/>
      <c r="K260" s="62"/>
      <c r="M260" s="91"/>
      <c r="N260" s="91"/>
      <c r="O260" s="91"/>
      <c r="P260" s="91"/>
      <c r="Q260" s="91"/>
      <c r="R260" s="91"/>
      <c r="S260" s="91"/>
    </row>
    <row r="261" spans="1:19" ht="19.899999999999999" customHeight="1" x14ac:dyDescent="0.2">
      <c r="A261" s="34">
        <v>252</v>
      </c>
      <c r="B261" s="66"/>
      <c r="C261" s="67"/>
      <c r="D261" s="68">
        <f>SUM(Tableau4[[#This Row],[TBI et NBI Mensuel]]*12)</f>
        <v>0</v>
      </c>
      <c r="E261" s="69">
        <f>Tableau4[[#This Row],[NB Heures Mensuelles]]*12</f>
        <v>0</v>
      </c>
      <c r="F261" s="70" t="e">
        <f>Tableau4[[#This Row],[TBI-NBI Annuel]]/Tableau4[[#This Row],[Heures Annuelles]]*1820</f>
        <v>#DIV/0!</v>
      </c>
      <c r="G261" s="29">
        <f t="shared" si="20"/>
        <v>0</v>
      </c>
      <c r="H261" s="71" t="e">
        <f t="shared" si="23"/>
        <v>#DIV/0!</v>
      </c>
      <c r="I261" s="72" t="e">
        <f t="shared" si="24"/>
        <v>#DIV/0!</v>
      </c>
      <c r="J261" s="17"/>
      <c r="K261" s="62"/>
      <c r="M261" s="91"/>
      <c r="N261" s="91"/>
      <c r="O261" s="91"/>
      <c r="P261" s="91"/>
      <c r="Q261" s="91"/>
      <c r="R261" s="91"/>
      <c r="S261" s="91"/>
    </row>
    <row r="262" spans="1:19" ht="19.899999999999999" customHeight="1" x14ac:dyDescent="0.2">
      <c r="A262" s="34">
        <v>253</v>
      </c>
      <c r="B262" s="66"/>
      <c r="C262" s="67"/>
      <c r="D262" s="68">
        <f>SUM(Tableau4[[#This Row],[TBI et NBI Mensuel]]*12)</f>
        <v>0</v>
      </c>
      <c r="E262" s="69">
        <f>Tableau4[[#This Row],[NB Heures Mensuelles]]*12</f>
        <v>0</v>
      </c>
      <c r="F262" s="70" t="e">
        <f>Tableau4[[#This Row],[TBI-NBI Annuel]]/Tableau4[[#This Row],[Heures Annuelles]]*1820</f>
        <v>#DIV/0!</v>
      </c>
      <c r="G262" s="29">
        <f t="shared" si="20"/>
        <v>0</v>
      </c>
      <c r="H262" s="71" t="e">
        <f t="shared" si="23"/>
        <v>#DIV/0!</v>
      </c>
      <c r="I262" s="72" t="e">
        <f t="shared" si="24"/>
        <v>#DIV/0!</v>
      </c>
      <c r="J262" s="17"/>
      <c r="K262" s="62"/>
      <c r="M262" s="91"/>
      <c r="N262" s="91"/>
      <c r="O262" s="91"/>
      <c r="P262" s="91"/>
      <c r="Q262" s="91"/>
      <c r="R262" s="91"/>
      <c r="S262" s="91"/>
    </row>
    <row r="263" spans="1:19" ht="19.899999999999999" customHeight="1" x14ac:dyDescent="0.2">
      <c r="A263" s="34">
        <v>254</v>
      </c>
      <c r="B263" s="66"/>
      <c r="C263" s="67"/>
      <c r="D263" s="68">
        <f>SUM(Tableau4[[#This Row],[TBI et NBI Mensuel]]*12)</f>
        <v>0</v>
      </c>
      <c r="E263" s="69">
        <f>Tableau4[[#This Row],[NB Heures Mensuelles]]*12</f>
        <v>0</v>
      </c>
      <c r="F263" s="70" t="e">
        <f>Tableau4[[#This Row],[TBI-NBI Annuel]]/Tableau4[[#This Row],[Heures Annuelles]]*1820</f>
        <v>#DIV/0!</v>
      </c>
      <c r="G263" s="29">
        <f t="shared" si="20"/>
        <v>0</v>
      </c>
      <c r="H263" s="71" t="e">
        <f t="shared" si="23"/>
        <v>#DIV/0!</v>
      </c>
      <c r="I263" s="72" t="e">
        <f t="shared" si="24"/>
        <v>#DIV/0!</v>
      </c>
      <c r="J263" s="17"/>
      <c r="K263" s="62"/>
      <c r="M263" s="91"/>
      <c r="N263" s="91"/>
      <c r="O263" s="91"/>
      <c r="P263" s="91"/>
      <c r="Q263" s="91"/>
      <c r="R263" s="91"/>
      <c r="S263" s="91"/>
    </row>
    <row r="264" spans="1:19" ht="19.899999999999999" customHeight="1" x14ac:dyDescent="0.2">
      <c r="A264" s="34">
        <v>255</v>
      </c>
      <c r="B264" s="66"/>
      <c r="C264" s="67"/>
      <c r="D264" s="68">
        <f>SUM(Tableau4[[#This Row],[TBI et NBI Mensuel]]*12)</f>
        <v>0</v>
      </c>
      <c r="E264" s="69">
        <f>Tableau4[[#This Row],[NB Heures Mensuelles]]*12</f>
        <v>0</v>
      </c>
      <c r="F264" s="70" t="e">
        <f>Tableau4[[#This Row],[TBI-NBI Annuel]]/Tableau4[[#This Row],[Heures Annuelles]]*1820</f>
        <v>#DIV/0!</v>
      </c>
      <c r="G264" s="29">
        <f t="shared" si="20"/>
        <v>0</v>
      </c>
      <c r="H264" s="71" t="e">
        <f t="shared" si="23"/>
        <v>#DIV/0!</v>
      </c>
      <c r="I264" s="72" t="e">
        <f t="shared" si="24"/>
        <v>#DIV/0!</v>
      </c>
      <c r="J264" s="17"/>
      <c r="K264" s="62"/>
      <c r="M264" s="91"/>
      <c r="N264" s="91"/>
      <c r="O264" s="91"/>
      <c r="P264" s="91"/>
      <c r="Q264" s="91"/>
      <c r="R264" s="91"/>
      <c r="S264" s="91"/>
    </row>
    <row r="265" spans="1:19" ht="19.899999999999999" customHeight="1" x14ac:dyDescent="0.2">
      <c r="A265" s="34">
        <v>256</v>
      </c>
      <c r="B265" s="66"/>
      <c r="C265" s="67"/>
      <c r="D265" s="68">
        <f>SUM(Tableau4[[#This Row],[TBI et NBI Mensuel]]*12)</f>
        <v>0</v>
      </c>
      <c r="E265" s="69">
        <f>Tableau4[[#This Row],[NB Heures Mensuelles]]*12</f>
        <v>0</v>
      </c>
      <c r="F265" s="70" t="e">
        <f>Tableau4[[#This Row],[TBI-NBI Annuel]]/Tableau4[[#This Row],[Heures Annuelles]]*1820</f>
        <v>#DIV/0!</v>
      </c>
      <c r="G265" s="29">
        <f t="shared" si="20"/>
        <v>0</v>
      </c>
      <c r="H265" s="71" t="e">
        <f t="shared" si="23"/>
        <v>#DIV/0!</v>
      </c>
      <c r="I265" s="72" t="e">
        <f t="shared" si="24"/>
        <v>#DIV/0!</v>
      </c>
      <c r="J265" s="17"/>
      <c r="K265" s="62"/>
      <c r="M265" s="91"/>
      <c r="N265" s="91"/>
      <c r="O265" s="91"/>
      <c r="P265" s="91"/>
      <c r="Q265" s="91"/>
      <c r="R265" s="91"/>
      <c r="S265" s="91"/>
    </row>
    <row r="266" spans="1:19" ht="19.899999999999999" customHeight="1" x14ac:dyDescent="0.2">
      <c r="A266" s="34">
        <v>257</v>
      </c>
      <c r="B266" s="66"/>
      <c r="C266" s="67"/>
      <c r="D266" s="68">
        <f>SUM(Tableau4[[#This Row],[TBI et NBI Mensuel]]*12)</f>
        <v>0</v>
      </c>
      <c r="E266" s="69">
        <f>Tableau4[[#This Row],[NB Heures Mensuelles]]*12</f>
        <v>0</v>
      </c>
      <c r="F266" s="70" t="e">
        <f>Tableau4[[#This Row],[TBI-NBI Annuel]]/Tableau4[[#This Row],[Heures Annuelles]]*1820</f>
        <v>#DIV/0!</v>
      </c>
      <c r="G266" s="29">
        <f t="shared" ref="G266:G309" si="25">(D266/12)*1.15%</f>
        <v>0</v>
      </c>
      <c r="H266" s="71" t="e">
        <f t="shared" si="23"/>
        <v>#DIV/0!</v>
      </c>
      <c r="I266" s="72" t="e">
        <f t="shared" si="24"/>
        <v>#DIV/0!</v>
      </c>
      <c r="J266" s="17"/>
      <c r="K266" s="62"/>
      <c r="M266" s="91"/>
      <c r="N266" s="91"/>
      <c r="O266" s="91"/>
      <c r="P266" s="91"/>
      <c r="Q266" s="91"/>
      <c r="R266" s="91"/>
      <c r="S266" s="91"/>
    </row>
    <row r="267" spans="1:19" ht="19.899999999999999" customHeight="1" x14ac:dyDescent="0.2">
      <c r="A267" s="34">
        <v>258</v>
      </c>
      <c r="B267" s="66"/>
      <c r="C267" s="67"/>
      <c r="D267" s="68">
        <f>SUM(Tableau4[[#This Row],[TBI et NBI Mensuel]]*12)</f>
        <v>0</v>
      </c>
      <c r="E267" s="69">
        <f>Tableau4[[#This Row],[NB Heures Mensuelles]]*12</f>
        <v>0</v>
      </c>
      <c r="F267" s="70" t="e">
        <f>Tableau4[[#This Row],[TBI-NBI Annuel]]/Tableau4[[#This Row],[Heures Annuelles]]*1820</f>
        <v>#DIV/0!</v>
      </c>
      <c r="G267" s="29">
        <f t="shared" si="25"/>
        <v>0</v>
      </c>
      <c r="H267" s="71" t="e">
        <f t="shared" si="23"/>
        <v>#DIV/0!</v>
      </c>
      <c r="I267" s="72" t="e">
        <f t="shared" si="24"/>
        <v>#DIV/0!</v>
      </c>
      <c r="J267" s="17"/>
      <c r="K267" s="62"/>
      <c r="M267" s="91"/>
      <c r="N267" s="91"/>
      <c r="O267" s="91"/>
      <c r="P267" s="91"/>
      <c r="Q267" s="91"/>
      <c r="R267" s="91"/>
      <c r="S267" s="91"/>
    </row>
    <row r="268" spans="1:19" ht="19.899999999999999" customHeight="1" x14ac:dyDescent="0.2">
      <c r="A268" s="34">
        <v>259</v>
      </c>
      <c r="B268" s="66"/>
      <c r="C268" s="67"/>
      <c r="D268" s="68">
        <f>SUM(Tableau4[[#This Row],[TBI et NBI Mensuel]]*12)</f>
        <v>0</v>
      </c>
      <c r="E268" s="69">
        <f>Tableau4[[#This Row],[NB Heures Mensuelles]]*12</f>
        <v>0</v>
      </c>
      <c r="F268" s="70" t="e">
        <f>Tableau4[[#This Row],[TBI-NBI Annuel]]/Tableau4[[#This Row],[Heures Annuelles]]*1820</f>
        <v>#DIV/0!</v>
      </c>
      <c r="G268" s="29">
        <f t="shared" si="25"/>
        <v>0</v>
      </c>
      <c r="H268" s="71" t="e">
        <f t="shared" si="23"/>
        <v>#DIV/0!</v>
      </c>
      <c r="I268" s="72" t="e">
        <f t="shared" si="24"/>
        <v>#DIV/0!</v>
      </c>
      <c r="J268" s="17"/>
      <c r="K268" s="62"/>
      <c r="M268" s="91"/>
      <c r="N268" s="91"/>
      <c r="O268" s="91"/>
      <c r="P268" s="91"/>
      <c r="Q268" s="91"/>
      <c r="R268" s="91"/>
      <c r="S268" s="91"/>
    </row>
    <row r="269" spans="1:19" ht="19.899999999999999" customHeight="1" x14ac:dyDescent="0.2">
      <c r="A269" s="34">
        <v>260</v>
      </c>
      <c r="B269" s="66"/>
      <c r="C269" s="67"/>
      <c r="D269" s="68">
        <f>SUM(Tableau4[[#This Row],[TBI et NBI Mensuel]]*12)</f>
        <v>0</v>
      </c>
      <c r="E269" s="69">
        <f>Tableau4[[#This Row],[NB Heures Mensuelles]]*12</f>
        <v>0</v>
      </c>
      <c r="F269" s="70" t="e">
        <f>Tableau4[[#This Row],[TBI-NBI Annuel]]/Tableau4[[#This Row],[Heures Annuelles]]*1820</f>
        <v>#DIV/0!</v>
      </c>
      <c r="G269" s="29">
        <f t="shared" si="25"/>
        <v>0</v>
      </c>
      <c r="H269" s="71" t="e">
        <f t="shared" si="23"/>
        <v>#DIV/0!</v>
      </c>
      <c r="I269" s="72" t="e">
        <f t="shared" si="24"/>
        <v>#DIV/0!</v>
      </c>
      <c r="J269" s="17"/>
      <c r="K269" s="62"/>
      <c r="M269" s="91"/>
      <c r="N269" s="91"/>
      <c r="O269" s="91"/>
      <c r="P269" s="91"/>
      <c r="Q269" s="91"/>
      <c r="R269" s="91"/>
      <c r="S269" s="91"/>
    </row>
    <row r="270" spans="1:19" ht="19.899999999999999" customHeight="1" x14ac:dyDescent="0.2">
      <c r="A270" s="34">
        <v>261</v>
      </c>
      <c r="B270" s="66"/>
      <c r="C270" s="67"/>
      <c r="D270" s="68">
        <f>SUM(Tableau4[[#This Row],[TBI et NBI Mensuel]]*12)</f>
        <v>0</v>
      </c>
      <c r="E270" s="69">
        <f>Tableau4[[#This Row],[NB Heures Mensuelles]]*12</f>
        <v>0</v>
      </c>
      <c r="F270" s="70" t="e">
        <f>Tableau4[[#This Row],[TBI-NBI Annuel]]/Tableau4[[#This Row],[Heures Annuelles]]*1820</f>
        <v>#DIV/0!</v>
      </c>
      <c r="G270" s="29">
        <f t="shared" si="25"/>
        <v>0</v>
      </c>
      <c r="H270" s="71" t="e">
        <f t="shared" si="23"/>
        <v>#DIV/0!</v>
      </c>
      <c r="I270" s="72" t="e">
        <f t="shared" si="24"/>
        <v>#DIV/0!</v>
      </c>
      <c r="J270" s="17"/>
      <c r="K270" s="62"/>
      <c r="M270" s="91"/>
      <c r="N270" s="91"/>
      <c r="O270" s="91"/>
      <c r="P270" s="91"/>
      <c r="Q270" s="91"/>
      <c r="R270" s="91"/>
      <c r="S270" s="91"/>
    </row>
    <row r="271" spans="1:19" ht="19.899999999999999" customHeight="1" x14ac:dyDescent="0.2">
      <c r="A271" s="34">
        <v>262</v>
      </c>
      <c r="B271" s="66"/>
      <c r="C271" s="67"/>
      <c r="D271" s="68">
        <f>SUM(Tableau4[[#This Row],[TBI et NBI Mensuel]]*12)</f>
        <v>0</v>
      </c>
      <c r="E271" s="69">
        <f>Tableau4[[#This Row],[NB Heures Mensuelles]]*12</f>
        <v>0</v>
      </c>
      <c r="F271" s="70" t="e">
        <f>Tableau4[[#This Row],[TBI-NBI Annuel]]/Tableau4[[#This Row],[Heures Annuelles]]*1820</f>
        <v>#DIV/0!</v>
      </c>
      <c r="G271" s="29">
        <f t="shared" si="25"/>
        <v>0</v>
      </c>
      <c r="H271" s="71" t="e">
        <f t="shared" si="23"/>
        <v>#DIV/0!</v>
      </c>
      <c r="I271" s="72" t="e">
        <f t="shared" si="24"/>
        <v>#DIV/0!</v>
      </c>
      <c r="J271" s="17"/>
      <c r="K271" s="62"/>
      <c r="M271" s="91"/>
      <c r="N271" s="91"/>
      <c r="O271" s="91"/>
      <c r="P271" s="91"/>
      <c r="Q271" s="91"/>
      <c r="R271" s="91"/>
      <c r="S271" s="91"/>
    </row>
    <row r="272" spans="1:19" ht="19.899999999999999" customHeight="1" x14ac:dyDescent="0.2">
      <c r="A272" s="34">
        <v>263</v>
      </c>
      <c r="B272" s="66"/>
      <c r="C272" s="67"/>
      <c r="D272" s="68">
        <f>SUM(Tableau4[[#This Row],[TBI et NBI Mensuel]]*12)</f>
        <v>0</v>
      </c>
      <c r="E272" s="69">
        <f>Tableau4[[#This Row],[NB Heures Mensuelles]]*12</f>
        <v>0</v>
      </c>
      <c r="F272" s="70" t="e">
        <f>Tableau4[[#This Row],[TBI-NBI Annuel]]/Tableau4[[#This Row],[Heures Annuelles]]*1820</f>
        <v>#DIV/0!</v>
      </c>
      <c r="G272" s="29">
        <f t="shared" si="25"/>
        <v>0</v>
      </c>
      <c r="H272" s="71" t="e">
        <f t="shared" si="23"/>
        <v>#DIV/0!</v>
      </c>
      <c r="I272" s="72" t="e">
        <f t="shared" si="24"/>
        <v>#DIV/0!</v>
      </c>
      <c r="J272" s="17"/>
      <c r="K272" s="62"/>
      <c r="M272" s="91"/>
      <c r="N272" s="91"/>
      <c r="O272" s="91"/>
      <c r="P272" s="91"/>
      <c r="Q272" s="91"/>
      <c r="R272" s="91"/>
      <c r="S272" s="91"/>
    </row>
    <row r="273" spans="1:19" ht="19.899999999999999" customHeight="1" x14ac:dyDescent="0.2">
      <c r="A273" s="34">
        <v>264</v>
      </c>
      <c r="B273" s="66"/>
      <c r="C273" s="67"/>
      <c r="D273" s="68">
        <f>SUM(Tableau4[[#This Row],[TBI et NBI Mensuel]]*12)</f>
        <v>0</v>
      </c>
      <c r="E273" s="69">
        <f>Tableau4[[#This Row],[NB Heures Mensuelles]]*12</f>
        <v>0</v>
      </c>
      <c r="F273" s="70" t="e">
        <f>Tableau4[[#This Row],[TBI-NBI Annuel]]/Tableau4[[#This Row],[Heures Annuelles]]*1820</f>
        <v>#DIV/0!</v>
      </c>
      <c r="G273" s="29">
        <f t="shared" si="25"/>
        <v>0</v>
      </c>
      <c r="H273" s="71" t="e">
        <f t="shared" ref="H273:H304" si="26">IF(G273&lt;=O$12,G273,O$12)</f>
        <v>#DIV/0!</v>
      </c>
      <c r="I273" s="72" t="e">
        <f t="shared" ref="I273:I304" si="27">G273-H273</f>
        <v>#DIV/0!</v>
      </c>
      <c r="J273" s="17"/>
      <c r="K273" s="62"/>
      <c r="M273" s="91"/>
      <c r="N273" s="91"/>
      <c r="O273" s="91"/>
      <c r="P273" s="91"/>
      <c r="Q273" s="91"/>
      <c r="R273" s="91"/>
      <c r="S273" s="91"/>
    </row>
    <row r="274" spans="1:19" ht="19.899999999999999" customHeight="1" x14ac:dyDescent="0.2">
      <c r="A274" s="34">
        <v>265</v>
      </c>
      <c r="B274" s="66"/>
      <c r="C274" s="67"/>
      <c r="D274" s="68">
        <f>SUM(Tableau4[[#This Row],[TBI et NBI Mensuel]]*12)</f>
        <v>0</v>
      </c>
      <c r="E274" s="69">
        <f>Tableau4[[#This Row],[NB Heures Mensuelles]]*12</f>
        <v>0</v>
      </c>
      <c r="F274" s="70" t="e">
        <f>Tableau4[[#This Row],[TBI-NBI Annuel]]/Tableau4[[#This Row],[Heures Annuelles]]*1820</f>
        <v>#DIV/0!</v>
      </c>
      <c r="G274" s="29">
        <f t="shared" si="25"/>
        <v>0</v>
      </c>
      <c r="H274" s="71" t="e">
        <f t="shared" si="26"/>
        <v>#DIV/0!</v>
      </c>
      <c r="I274" s="72" t="e">
        <f t="shared" si="27"/>
        <v>#DIV/0!</v>
      </c>
      <c r="J274" s="17"/>
      <c r="K274" s="62"/>
      <c r="M274" s="91"/>
      <c r="N274" s="91"/>
      <c r="O274" s="91"/>
      <c r="P274" s="91"/>
      <c r="Q274" s="91"/>
      <c r="R274" s="91"/>
      <c r="S274" s="91"/>
    </row>
    <row r="275" spans="1:19" ht="19.899999999999999" customHeight="1" x14ac:dyDescent="0.2">
      <c r="A275" s="34">
        <v>266</v>
      </c>
      <c r="B275" s="66"/>
      <c r="C275" s="67"/>
      <c r="D275" s="68">
        <f>SUM(Tableau4[[#This Row],[TBI et NBI Mensuel]]*12)</f>
        <v>0</v>
      </c>
      <c r="E275" s="69">
        <f>Tableau4[[#This Row],[NB Heures Mensuelles]]*12</f>
        <v>0</v>
      </c>
      <c r="F275" s="70" t="e">
        <f>Tableau4[[#This Row],[TBI-NBI Annuel]]/Tableau4[[#This Row],[Heures Annuelles]]*1820</f>
        <v>#DIV/0!</v>
      </c>
      <c r="G275" s="29">
        <f t="shared" si="25"/>
        <v>0</v>
      </c>
      <c r="H275" s="71" t="e">
        <f t="shared" si="26"/>
        <v>#DIV/0!</v>
      </c>
      <c r="I275" s="72" t="e">
        <f t="shared" si="27"/>
        <v>#DIV/0!</v>
      </c>
      <c r="J275" s="17"/>
      <c r="K275" s="62"/>
      <c r="M275" s="91"/>
      <c r="N275" s="91"/>
      <c r="O275" s="91"/>
      <c r="P275" s="91"/>
      <c r="Q275" s="91"/>
      <c r="R275" s="91"/>
      <c r="S275" s="91"/>
    </row>
    <row r="276" spans="1:19" ht="19.899999999999999" customHeight="1" x14ac:dyDescent="0.2">
      <c r="A276" s="34">
        <v>267</v>
      </c>
      <c r="B276" s="66"/>
      <c r="C276" s="67"/>
      <c r="D276" s="68">
        <f>SUM(Tableau4[[#This Row],[TBI et NBI Mensuel]]*12)</f>
        <v>0</v>
      </c>
      <c r="E276" s="69">
        <f>Tableau4[[#This Row],[NB Heures Mensuelles]]*12</f>
        <v>0</v>
      </c>
      <c r="F276" s="70" t="e">
        <f>Tableau4[[#This Row],[TBI-NBI Annuel]]/Tableau4[[#This Row],[Heures Annuelles]]*1820</f>
        <v>#DIV/0!</v>
      </c>
      <c r="G276" s="29">
        <f t="shared" si="25"/>
        <v>0</v>
      </c>
      <c r="H276" s="71" t="e">
        <f t="shared" si="26"/>
        <v>#DIV/0!</v>
      </c>
      <c r="I276" s="72" t="e">
        <f t="shared" si="27"/>
        <v>#DIV/0!</v>
      </c>
      <c r="J276" s="17"/>
      <c r="K276" s="62"/>
      <c r="M276" s="91"/>
      <c r="N276" s="91"/>
      <c r="O276" s="91"/>
      <c r="P276" s="91"/>
      <c r="Q276" s="91"/>
      <c r="R276" s="91"/>
      <c r="S276" s="91"/>
    </row>
    <row r="277" spans="1:19" ht="19.899999999999999" customHeight="1" x14ac:dyDescent="0.2">
      <c r="A277" s="34">
        <v>268</v>
      </c>
      <c r="B277" s="66"/>
      <c r="C277" s="67"/>
      <c r="D277" s="68">
        <f>SUM(Tableau4[[#This Row],[TBI et NBI Mensuel]]*12)</f>
        <v>0</v>
      </c>
      <c r="E277" s="69">
        <f>Tableau4[[#This Row],[NB Heures Mensuelles]]*12</f>
        <v>0</v>
      </c>
      <c r="F277" s="70" t="e">
        <f>Tableau4[[#This Row],[TBI-NBI Annuel]]/Tableau4[[#This Row],[Heures Annuelles]]*1820</f>
        <v>#DIV/0!</v>
      </c>
      <c r="G277" s="29">
        <f t="shared" si="25"/>
        <v>0</v>
      </c>
      <c r="H277" s="71" t="e">
        <f t="shared" si="26"/>
        <v>#DIV/0!</v>
      </c>
      <c r="I277" s="72" t="e">
        <f t="shared" si="27"/>
        <v>#DIV/0!</v>
      </c>
      <c r="J277" s="17"/>
      <c r="K277" s="62"/>
      <c r="M277" s="91"/>
      <c r="N277" s="91"/>
      <c r="O277" s="91"/>
      <c r="P277" s="91"/>
      <c r="Q277" s="91"/>
      <c r="R277" s="91"/>
      <c r="S277" s="91"/>
    </row>
    <row r="278" spans="1:19" ht="19.899999999999999" customHeight="1" x14ac:dyDescent="0.2">
      <c r="A278" s="34">
        <v>269</v>
      </c>
      <c r="B278" s="66"/>
      <c r="C278" s="67"/>
      <c r="D278" s="68">
        <f>SUM(Tableau4[[#This Row],[TBI et NBI Mensuel]]*12)</f>
        <v>0</v>
      </c>
      <c r="E278" s="69">
        <f>Tableau4[[#This Row],[NB Heures Mensuelles]]*12</f>
        <v>0</v>
      </c>
      <c r="F278" s="70" t="e">
        <f>Tableau4[[#This Row],[TBI-NBI Annuel]]/Tableau4[[#This Row],[Heures Annuelles]]*1820</f>
        <v>#DIV/0!</v>
      </c>
      <c r="G278" s="29">
        <f t="shared" si="25"/>
        <v>0</v>
      </c>
      <c r="H278" s="71" t="e">
        <f t="shared" si="26"/>
        <v>#DIV/0!</v>
      </c>
      <c r="I278" s="72" t="e">
        <f t="shared" si="27"/>
        <v>#DIV/0!</v>
      </c>
      <c r="J278" s="17"/>
      <c r="K278" s="62"/>
      <c r="M278" s="91"/>
      <c r="N278" s="91"/>
      <c r="O278" s="91"/>
      <c r="P278" s="91"/>
      <c r="Q278" s="91"/>
      <c r="R278" s="91"/>
      <c r="S278" s="91"/>
    </row>
    <row r="279" spans="1:19" ht="19.899999999999999" customHeight="1" x14ac:dyDescent="0.2">
      <c r="A279" s="34">
        <v>270</v>
      </c>
      <c r="B279" s="66"/>
      <c r="C279" s="67"/>
      <c r="D279" s="68">
        <f>SUM(Tableau4[[#This Row],[TBI et NBI Mensuel]]*12)</f>
        <v>0</v>
      </c>
      <c r="E279" s="69">
        <f>Tableau4[[#This Row],[NB Heures Mensuelles]]*12</f>
        <v>0</v>
      </c>
      <c r="F279" s="70" t="e">
        <f>Tableau4[[#This Row],[TBI-NBI Annuel]]/Tableau4[[#This Row],[Heures Annuelles]]*1820</f>
        <v>#DIV/0!</v>
      </c>
      <c r="G279" s="29">
        <f t="shared" si="25"/>
        <v>0</v>
      </c>
      <c r="H279" s="71" t="e">
        <f t="shared" si="26"/>
        <v>#DIV/0!</v>
      </c>
      <c r="I279" s="72" t="e">
        <f t="shared" si="27"/>
        <v>#DIV/0!</v>
      </c>
      <c r="J279" s="17"/>
      <c r="K279" s="62"/>
      <c r="M279" s="91"/>
      <c r="N279" s="91"/>
      <c r="O279" s="91"/>
      <c r="P279" s="91"/>
      <c r="Q279" s="91"/>
      <c r="R279" s="91"/>
      <c r="S279" s="91"/>
    </row>
    <row r="280" spans="1:19" ht="19.899999999999999" customHeight="1" x14ac:dyDescent="0.2">
      <c r="A280" s="34">
        <v>271</v>
      </c>
      <c r="B280" s="66"/>
      <c r="C280" s="67"/>
      <c r="D280" s="68">
        <f>SUM(Tableau4[[#This Row],[TBI et NBI Mensuel]]*12)</f>
        <v>0</v>
      </c>
      <c r="E280" s="69">
        <f>Tableau4[[#This Row],[NB Heures Mensuelles]]*12</f>
        <v>0</v>
      </c>
      <c r="F280" s="70" t="e">
        <f>Tableau4[[#This Row],[TBI-NBI Annuel]]/Tableau4[[#This Row],[Heures Annuelles]]*1820</f>
        <v>#DIV/0!</v>
      </c>
      <c r="G280" s="29">
        <f t="shared" si="25"/>
        <v>0</v>
      </c>
      <c r="H280" s="71" t="e">
        <f t="shared" si="26"/>
        <v>#DIV/0!</v>
      </c>
      <c r="I280" s="72" t="e">
        <f t="shared" si="27"/>
        <v>#DIV/0!</v>
      </c>
      <c r="J280" s="17"/>
      <c r="K280" s="62"/>
      <c r="M280" s="91"/>
      <c r="N280" s="91"/>
      <c r="O280" s="91"/>
      <c r="P280" s="91"/>
      <c r="Q280" s="91"/>
      <c r="R280" s="91"/>
      <c r="S280" s="91"/>
    </row>
    <row r="281" spans="1:19" ht="19.899999999999999" customHeight="1" x14ac:dyDescent="0.2">
      <c r="A281" s="34">
        <v>272</v>
      </c>
      <c r="B281" s="66"/>
      <c r="C281" s="67"/>
      <c r="D281" s="68">
        <f>SUM(Tableau4[[#This Row],[TBI et NBI Mensuel]]*12)</f>
        <v>0</v>
      </c>
      <c r="E281" s="69">
        <f>Tableau4[[#This Row],[NB Heures Mensuelles]]*12</f>
        <v>0</v>
      </c>
      <c r="F281" s="70" t="e">
        <f>Tableau4[[#This Row],[TBI-NBI Annuel]]/Tableau4[[#This Row],[Heures Annuelles]]*1820</f>
        <v>#DIV/0!</v>
      </c>
      <c r="G281" s="29">
        <f t="shared" si="25"/>
        <v>0</v>
      </c>
      <c r="H281" s="71" t="e">
        <f t="shared" si="26"/>
        <v>#DIV/0!</v>
      </c>
      <c r="I281" s="72" t="e">
        <f t="shared" si="27"/>
        <v>#DIV/0!</v>
      </c>
      <c r="J281" s="17"/>
      <c r="K281" s="62"/>
      <c r="M281" s="91"/>
      <c r="N281" s="91"/>
      <c r="O281" s="91"/>
      <c r="P281" s="91"/>
      <c r="Q281" s="91"/>
      <c r="R281" s="91"/>
      <c r="S281" s="91"/>
    </row>
    <row r="282" spans="1:19" ht="19.899999999999999" customHeight="1" x14ac:dyDescent="0.2">
      <c r="A282" s="34">
        <v>273</v>
      </c>
      <c r="B282" s="66"/>
      <c r="C282" s="67"/>
      <c r="D282" s="68">
        <f>SUM(Tableau4[[#This Row],[TBI et NBI Mensuel]]*12)</f>
        <v>0</v>
      </c>
      <c r="E282" s="69">
        <f>Tableau4[[#This Row],[NB Heures Mensuelles]]*12</f>
        <v>0</v>
      </c>
      <c r="F282" s="70" t="e">
        <f>Tableau4[[#This Row],[TBI-NBI Annuel]]/Tableau4[[#This Row],[Heures Annuelles]]*1820</f>
        <v>#DIV/0!</v>
      </c>
      <c r="G282" s="29">
        <f t="shared" si="25"/>
        <v>0</v>
      </c>
      <c r="H282" s="71" t="e">
        <f t="shared" si="26"/>
        <v>#DIV/0!</v>
      </c>
      <c r="I282" s="72" t="e">
        <f t="shared" si="27"/>
        <v>#DIV/0!</v>
      </c>
      <c r="J282" s="17"/>
      <c r="K282" s="62"/>
      <c r="M282" s="91"/>
      <c r="N282" s="91"/>
      <c r="O282" s="91"/>
      <c r="P282" s="91"/>
      <c r="Q282" s="91"/>
      <c r="R282" s="91"/>
      <c r="S282" s="91"/>
    </row>
    <row r="283" spans="1:19" ht="19.899999999999999" customHeight="1" x14ac:dyDescent="0.2">
      <c r="A283" s="34">
        <v>274</v>
      </c>
      <c r="B283" s="66"/>
      <c r="C283" s="67"/>
      <c r="D283" s="68">
        <f>SUM(Tableau4[[#This Row],[TBI et NBI Mensuel]]*12)</f>
        <v>0</v>
      </c>
      <c r="E283" s="69">
        <f>Tableau4[[#This Row],[NB Heures Mensuelles]]*12</f>
        <v>0</v>
      </c>
      <c r="F283" s="70" t="e">
        <f>Tableau4[[#This Row],[TBI-NBI Annuel]]/Tableau4[[#This Row],[Heures Annuelles]]*1820</f>
        <v>#DIV/0!</v>
      </c>
      <c r="G283" s="29">
        <f t="shared" si="25"/>
        <v>0</v>
      </c>
      <c r="H283" s="71" t="e">
        <f t="shared" si="26"/>
        <v>#DIV/0!</v>
      </c>
      <c r="I283" s="72" t="e">
        <f t="shared" si="27"/>
        <v>#DIV/0!</v>
      </c>
      <c r="J283" s="17"/>
      <c r="K283" s="62"/>
      <c r="M283" s="91"/>
      <c r="N283" s="91"/>
      <c r="O283" s="91"/>
      <c r="P283" s="91"/>
      <c r="Q283" s="91"/>
      <c r="R283" s="91"/>
      <c r="S283" s="91"/>
    </row>
    <row r="284" spans="1:19" ht="19.899999999999999" customHeight="1" x14ac:dyDescent="0.2">
      <c r="A284" s="34">
        <v>275</v>
      </c>
      <c r="B284" s="66"/>
      <c r="C284" s="67"/>
      <c r="D284" s="68">
        <f>SUM(Tableau4[[#This Row],[TBI et NBI Mensuel]]*12)</f>
        <v>0</v>
      </c>
      <c r="E284" s="69">
        <f>Tableau4[[#This Row],[NB Heures Mensuelles]]*12</f>
        <v>0</v>
      </c>
      <c r="F284" s="70" t="e">
        <f>Tableau4[[#This Row],[TBI-NBI Annuel]]/Tableau4[[#This Row],[Heures Annuelles]]*1820</f>
        <v>#DIV/0!</v>
      </c>
      <c r="G284" s="29">
        <f t="shared" si="25"/>
        <v>0</v>
      </c>
      <c r="H284" s="71" t="e">
        <f t="shared" si="26"/>
        <v>#DIV/0!</v>
      </c>
      <c r="I284" s="72" t="e">
        <f t="shared" si="27"/>
        <v>#DIV/0!</v>
      </c>
      <c r="J284" s="17"/>
      <c r="K284" s="62"/>
      <c r="M284" s="91"/>
      <c r="N284" s="91"/>
      <c r="O284" s="91"/>
      <c r="P284" s="91"/>
      <c r="Q284" s="91"/>
      <c r="R284" s="91"/>
      <c r="S284" s="91"/>
    </row>
    <row r="285" spans="1:19" ht="19.899999999999999" customHeight="1" x14ac:dyDescent="0.2">
      <c r="A285" s="34">
        <v>276</v>
      </c>
      <c r="B285" s="66"/>
      <c r="C285" s="67"/>
      <c r="D285" s="68">
        <f>SUM(Tableau4[[#This Row],[TBI et NBI Mensuel]]*12)</f>
        <v>0</v>
      </c>
      <c r="E285" s="69">
        <f>Tableau4[[#This Row],[NB Heures Mensuelles]]*12</f>
        <v>0</v>
      </c>
      <c r="F285" s="70" t="e">
        <f>Tableau4[[#This Row],[TBI-NBI Annuel]]/Tableau4[[#This Row],[Heures Annuelles]]*1820</f>
        <v>#DIV/0!</v>
      </c>
      <c r="G285" s="29">
        <f t="shared" si="25"/>
        <v>0</v>
      </c>
      <c r="H285" s="71" t="e">
        <f t="shared" si="26"/>
        <v>#DIV/0!</v>
      </c>
      <c r="I285" s="72" t="e">
        <f t="shared" si="27"/>
        <v>#DIV/0!</v>
      </c>
      <c r="J285" s="17"/>
      <c r="K285" s="62"/>
      <c r="M285" s="91"/>
      <c r="N285" s="91"/>
      <c r="O285" s="91"/>
      <c r="P285" s="91"/>
      <c r="Q285" s="91"/>
      <c r="R285" s="91"/>
      <c r="S285" s="91"/>
    </row>
    <row r="286" spans="1:19" ht="19.899999999999999" customHeight="1" x14ac:dyDescent="0.2">
      <c r="A286" s="34">
        <v>277</v>
      </c>
      <c r="B286" s="66"/>
      <c r="C286" s="67"/>
      <c r="D286" s="68">
        <f>SUM(Tableau4[[#This Row],[TBI et NBI Mensuel]]*12)</f>
        <v>0</v>
      </c>
      <c r="E286" s="69">
        <f>Tableau4[[#This Row],[NB Heures Mensuelles]]*12</f>
        <v>0</v>
      </c>
      <c r="F286" s="70" t="e">
        <f>Tableau4[[#This Row],[TBI-NBI Annuel]]/Tableau4[[#This Row],[Heures Annuelles]]*1820</f>
        <v>#DIV/0!</v>
      </c>
      <c r="G286" s="29">
        <f t="shared" si="25"/>
        <v>0</v>
      </c>
      <c r="H286" s="71" t="e">
        <f t="shared" si="26"/>
        <v>#DIV/0!</v>
      </c>
      <c r="I286" s="72" t="e">
        <f t="shared" si="27"/>
        <v>#DIV/0!</v>
      </c>
      <c r="J286" s="17"/>
      <c r="K286" s="62"/>
      <c r="M286" s="91"/>
      <c r="N286" s="91"/>
      <c r="O286" s="91"/>
      <c r="P286" s="91"/>
      <c r="Q286" s="91"/>
      <c r="R286" s="91"/>
      <c r="S286" s="91"/>
    </row>
    <row r="287" spans="1:19" ht="19.899999999999999" customHeight="1" x14ac:dyDescent="0.2">
      <c r="A287" s="34">
        <v>278</v>
      </c>
      <c r="B287" s="66"/>
      <c r="C287" s="67"/>
      <c r="D287" s="68">
        <f>SUM(Tableau4[[#This Row],[TBI et NBI Mensuel]]*12)</f>
        <v>0</v>
      </c>
      <c r="E287" s="69">
        <f>Tableau4[[#This Row],[NB Heures Mensuelles]]*12</f>
        <v>0</v>
      </c>
      <c r="F287" s="70" t="e">
        <f>Tableau4[[#This Row],[TBI-NBI Annuel]]/Tableau4[[#This Row],[Heures Annuelles]]*1820</f>
        <v>#DIV/0!</v>
      </c>
      <c r="G287" s="29">
        <f t="shared" si="25"/>
        <v>0</v>
      </c>
      <c r="H287" s="71" t="e">
        <f t="shared" si="26"/>
        <v>#DIV/0!</v>
      </c>
      <c r="I287" s="72" t="e">
        <f t="shared" si="27"/>
        <v>#DIV/0!</v>
      </c>
      <c r="J287" s="17"/>
      <c r="K287" s="62"/>
      <c r="M287" s="91"/>
      <c r="N287" s="91"/>
      <c r="O287" s="91"/>
      <c r="P287" s="91"/>
      <c r="Q287" s="91"/>
      <c r="R287" s="91"/>
      <c r="S287" s="91"/>
    </row>
    <row r="288" spans="1:19" ht="19.899999999999999" customHeight="1" x14ac:dyDescent="0.2">
      <c r="A288" s="34">
        <v>279</v>
      </c>
      <c r="B288" s="66"/>
      <c r="C288" s="67"/>
      <c r="D288" s="68">
        <f>SUM(Tableau4[[#This Row],[TBI et NBI Mensuel]]*12)</f>
        <v>0</v>
      </c>
      <c r="E288" s="69">
        <f>Tableau4[[#This Row],[NB Heures Mensuelles]]*12</f>
        <v>0</v>
      </c>
      <c r="F288" s="70" t="e">
        <f>Tableau4[[#This Row],[TBI-NBI Annuel]]/Tableau4[[#This Row],[Heures Annuelles]]*1820</f>
        <v>#DIV/0!</v>
      </c>
      <c r="G288" s="29">
        <f t="shared" si="25"/>
        <v>0</v>
      </c>
      <c r="H288" s="71" t="e">
        <f t="shared" si="26"/>
        <v>#DIV/0!</v>
      </c>
      <c r="I288" s="72" t="e">
        <f t="shared" si="27"/>
        <v>#DIV/0!</v>
      </c>
      <c r="J288" s="17"/>
      <c r="K288" s="62"/>
      <c r="M288" s="91"/>
      <c r="N288" s="91"/>
      <c r="O288" s="91"/>
      <c r="P288" s="91"/>
      <c r="Q288" s="91"/>
      <c r="R288" s="91"/>
      <c r="S288" s="91"/>
    </row>
    <row r="289" spans="1:19" ht="19.899999999999999" customHeight="1" x14ac:dyDescent="0.2">
      <c r="A289" s="34">
        <v>280</v>
      </c>
      <c r="B289" s="66"/>
      <c r="C289" s="67"/>
      <c r="D289" s="68">
        <f>SUM(Tableau4[[#This Row],[TBI et NBI Mensuel]]*12)</f>
        <v>0</v>
      </c>
      <c r="E289" s="69">
        <f>Tableau4[[#This Row],[NB Heures Mensuelles]]*12</f>
        <v>0</v>
      </c>
      <c r="F289" s="70" t="e">
        <f>Tableau4[[#This Row],[TBI-NBI Annuel]]/Tableau4[[#This Row],[Heures Annuelles]]*1820</f>
        <v>#DIV/0!</v>
      </c>
      <c r="G289" s="29">
        <f t="shared" si="25"/>
        <v>0</v>
      </c>
      <c r="H289" s="71" t="e">
        <f t="shared" si="26"/>
        <v>#DIV/0!</v>
      </c>
      <c r="I289" s="72" t="e">
        <f t="shared" si="27"/>
        <v>#DIV/0!</v>
      </c>
      <c r="J289" s="17"/>
      <c r="K289" s="62"/>
      <c r="M289" s="91"/>
      <c r="N289" s="91"/>
      <c r="O289" s="91"/>
      <c r="P289" s="91"/>
      <c r="Q289" s="91"/>
      <c r="R289" s="91"/>
      <c r="S289" s="91"/>
    </row>
    <row r="290" spans="1:19" ht="19.899999999999999" customHeight="1" x14ac:dyDescent="0.2">
      <c r="A290" s="34">
        <v>281</v>
      </c>
      <c r="B290" s="66"/>
      <c r="C290" s="67"/>
      <c r="D290" s="68">
        <f>SUM(Tableau4[[#This Row],[TBI et NBI Mensuel]]*12)</f>
        <v>0</v>
      </c>
      <c r="E290" s="69">
        <f>Tableau4[[#This Row],[NB Heures Mensuelles]]*12</f>
        <v>0</v>
      </c>
      <c r="F290" s="70" t="e">
        <f>Tableau4[[#This Row],[TBI-NBI Annuel]]/Tableau4[[#This Row],[Heures Annuelles]]*1820</f>
        <v>#DIV/0!</v>
      </c>
      <c r="G290" s="29">
        <f t="shared" si="25"/>
        <v>0</v>
      </c>
      <c r="H290" s="71" t="e">
        <f t="shared" si="26"/>
        <v>#DIV/0!</v>
      </c>
      <c r="I290" s="72" t="e">
        <f t="shared" si="27"/>
        <v>#DIV/0!</v>
      </c>
      <c r="J290" s="17"/>
      <c r="K290" s="62"/>
      <c r="M290" s="91"/>
      <c r="N290" s="91"/>
      <c r="O290" s="91"/>
      <c r="P290" s="91"/>
      <c r="Q290" s="91"/>
      <c r="R290" s="91"/>
      <c r="S290" s="91"/>
    </row>
    <row r="291" spans="1:19" ht="19.899999999999999" customHeight="1" x14ac:dyDescent="0.2">
      <c r="A291" s="34">
        <v>282</v>
      </c>
      <c r="B291" s="66"/>
      <c r="C291" s="67"/>
      <c r="D291" s="68">
        <f>SUM(Tableau4[[#This Row],[TBI et NBI Mensuel]]*12)</f>
        <v>0</v>
      </c>
      <c r="E291" s="69">
        <f>Tableau4[[#This Row],[NB Heures Mensuelles]]*12</f>
        <v>0</v>
      </c>
      <c r="F291" s="70" t="e">
        <f>Tableau4[[#This Row],[TBI-NBI Annuel]]/Tableau4[[#This Row],[Heures Annuelles]]*1820</f>
        <v>#DIV/0!</v>
      </c>
      <c r="G291" s="29">
        <f t="shared" si="25"/>
        <v>0</v>
      </c>
      <c r="H291" s="71" t="e">
        <f t="shared" si="26"/>
        <v>#DIV/0!</v>
      </c>
      <c r="I291" s="72" t="e">
        <f t="shared" si="27"/>
        <v>#DIV/0!</v>
      </c>
      <c r="J291" s="17"/>
      <c r="K291" s="62"/>
      <c r="M291" s="91"/>
      <c r="N291" s="91"/>
      <c r="O291" s="91"/>
      <c r="P291" s="91"/>
      <c r="Q291" s="91"/>
      <c r="R291" s="91"/>
      <c r="S291" s="91"/>
    </row>
    <row r="292" spans="1:19" ht="19.899999999999999" customHeight="1" x14ac:dyDescent="0.2">
      <c r="A292" s="34">
        <v>283</v>
      </c>
      <c r="B292" s="66"/>
      <c r="C292" s="67"/>
      <c r="D292" s="68">
        <f>SUM(Tableau4[[#This Row],[TBI et NBI Mensuel]]*12)</f>
        <v>0</v>
      </c>
      <c r="E292" s="69">
        <f>Tableau4[[#This Row],[NB Heures Mensuelles]]*12</f>
        <v>0</v>
      </c>
      <c r="F292" s="70" t="e">
        <f>Tableau4[[#This Row],[TBI-NBI Annuel]]/Tableau4[[#This Row],[Heures Annuelles]]*1820</f>
        <v>#DIV/0!</v>
      </c>
      <c r="G292" s="29">
        <f t="shared" si="25"/>
        <v>0</v>
      </c>
      <c r="H292" s="71" t="e">
        <f t="shared" si="26"/>
        <v>#DIV/0!</v>
      </c>
      <c r="I292" s="72" t="e">
        <f t="shared" si="27"/>
        <v>#DIV/0!</v>
      </c>
      <c r="J292" s="17"/>
      <c r="K292" s="62"/>
      <c r="M292" s="91"/>
      <c r="N292" s="91"/>
      <c r="O292" s="91"/>
      <c r="P292" s="91"/>
      <c r="Q292" s="91"/>
      <c r="R292" s="91"/>
      <c r="S292" s="91"/>
    </row>
    <row r="293" spans="1:19" ht="19.899999999999999" customHeight="1" x14ac:dyDescent="0.2">
      <c r="A293" s="34">
        <v>284</v>
      </c>
      <c r="B293" s="66"/>
      <c r="C293" s="67"/>
      <c r="D293" s="68">
        <f>SUM(Tableau4[[#This Row],[TBI et NBI Mensuel]]*12)</f>
        <v>0</v>
      </c>
      <c r="E293" s="69">
        <f>Tableau4[[#This Row],[NB Heures Mensuelles]]*12</f>
        <v>0</v>
      </c>
      <c r="F293" s="70" t="e">
        <f>Tableau4[[#This Row],[TBI-NBI Annuel]]/Tableau4[[#This Row],[Heures Annuelles]]*1820</f>
        <v>#DIV/0!</v>
      </c>
      <c r="G293" s="29">
        <f t="shared" si="25"/>
        <v>0</v>
      </c>
      <c r="H293" s="71" t="e">
        <f t="shared" si="26"/>
        <v>#DIV/0!</v>
      </c>
      <c r="I293" s="72" t="e">
        <f t="shared" si="27"/>
        <v>#DIV/0!</v>
      </c>
      <c r="J293" s="17"/>
      <c r="K293" s="62"/>
      <c r="M293" s="91"/>
      <c r="N293" s="91"/>
      <c r="O293" s="91"/>
      <c r="P293" s="91"/>
      <c r="Q293" s="91"/>
      <c r="R293" s="91"/>
      <c r="S293" s="91"/>
    </row>
    <row r="294" spans="1:19" ht="19.899999999999999" customHeight="1" x14ac:dyDescent="0.2">
      <c r="A294" s="34">
        <v>285</v>
      </c>
      <c r="B294" s="66"/>
      <c r="C294" s="67"/>
      <c r="D294" s="68">
        <f>SUM(Tableau4[[#This Row],[TBI et NBI Mensuel]]*12)</f>
        <v>0</v>
      </c>
      <c r="E294" s="69">
        <f>Tableau4[[#This Row],[NB Heures Mensuelles]]*12</f>
        <v>0</v>
      </c>
      <c r="F294" s="70" t="e">
        <f>Tableau4[[#This Row],[TBI-NBI Annuel]]/Tableau4[[#This Row],[Heures Annuelles]]*1820</f>
        <v>#DIV/0!</v>
      </c>
      <c r="G294" s="29">
        <f t="shared" si="25"/>
        <v>0</v>
      </c>
      <c r="H294" s="71" t="e">
        <f t="shared" si="26"/>
        <v>#DIV/0!</v>
      </c>
      <c r="I294" s="72" t="e">
        <f t="shared" si="27"/>
        <v>#DIV/0!</v>
      </c>
      <c r="J294" s="17"/>
      <c r="K294" s="62"/>
      <c r="M294" s="91"/>
      <c r="N294" s="91"/>
      <c r="O294" s="91"/>
      <c r="P294" s="91"/>
      <c r="Q294" s="91"/>
      <c r="R294" s="91"/>
      <c r="S294" s="91"/>
    </row>
    <row r="295" spans="1:19" ht="19.899999999999999" customHeight="1" x14ac:dyDescent="0.2">
      <c r="A295" s="34">
        <v>286</v>
      </c>
      <c r="B295" s="66"/>
      <c r="C295" s="67"/>
      <c r="D295" s="68">
        <f>SUM(Tableau4[[#This Row],[TBI et NBI Mensuel]]*12)</f>
        <v>0</v>
      </c>
      <c r="E295" s="69">
        <f>Tableau4[[#This Row],[NB Heures Mensuelles]]*12</f>
        <v>0</v>
      </c>
      <c r="F295" s="70" t="e">
        <f>Tableau4[[#This Row],[TBI-NBI Annuel]]/Tableau4[[#This Row],[Heures Annuelles]]*1820</f>
        <v>#DIV/0!</v>
      </c>
      <c r="G295" s="29">
        <f t="shared" si="25"/>
        <v>0</v>
      </c>
      <c r="H295" s="71" t="e">
        <f t="shared" si="26"/>
        <v>#DIV/0!</v>
      </c>
      <c r="I295" s="72" t="e">
        <f t="shared" si="27"/>
        <v>#DIV/0!</v>
      </c>
      <c r="J295" s="17"/>
      <c r="K295" s="62"/>
      <c r="M295" s="91"/>
      <c r="N295" s="91"/>
      <c r="O295" s="91"/>
      <c r="P295" s="91"/>
      <c r="Q295" s="91"/>
      <c r="R295" s="91"/>
      <c r="S295" s="91"/>
    </row>
    <row r="296" spans="1:19" ht="19.899999999999999" customHeight="1" x14ac:dyDescent="0.2">
      <c r="A296" s="34">
        <v>287</v>
      </c>
      <c r="B296" s="66"/>
      <c r="C296" s="67"/>
      <c r="D296" s="68">
        <f>SUM(Tableau4[[#This Row],[TBI et NBI Mensuel]]*12)</f>
        <v>0</v>
      </c>
      <c r="E296" s="69">
        <f>Tableau4[[#This Row],[NB Heures Mensuelles]]*12</f>
        <v>0</v>
      </c>
      <c r="F296" s="70" t="e">
        <f>Tableau4[[#This Row],[TBI-NBI Annuel]]/Tableau4[[#This Row],[Heures Annuelles]]*1820</f>
        <v>#DIV/0!</v>
      </c>
      <c r="G296" s="29">
        <f t="shared" si="25"/>
        <v>0</v>
      </c>
      <c r="H296" s="71" t="e">
        <f t="shared" si="26"/>
        <v>#DIV/0!</v>
      </c>
      <c r="I296" s="72" t="e">
        <f t="shared" si="27"/>
        <v>#DIV/0!</v>
      </c>
      <c r="J296" s="17"/>
      <c r="K296" s="62"/>
      <c r="M296" s="91"/>
      <c r="N296" s="91"/>
      <c r="O296" s="91"/>
      <c r="P296" s="91"/>
      <c r="Q296" s="91"/>
      <c r="R296" s="91"/>
      <c r="S296" s="91"/>
    </row>
    <row r="297" spans="1:19" ht="19.899999999999999" customHeight="1" x14ac:dyDescent="0.2">
      <c r="A297" s="34">
        <v>288</v>
      </c>
      <c r="B297" s="66"/>
      <c r="C297" s="67"/>
      <c r="D297" s="68">
        <f>SUM(Tableau4[[#This Row],[TBI et NBI Mensuel]]*12)</f>
        <v>0</v>
      </c>
      <c r="E297" s="69">
        <f>Tableau4[[#This Row],[NB Heures Mensuelles]]*12</f>
        <v>0</v>
      </c>
      <c r="F297" s="70" t="e">
        <f>Tableau4[[#This Row],[TBI-NBI Annuel]]/Tableau4[[#This Row],[Heures Annuelles]]*1820</f>
        <v>#DIV/0!</v>
      </c>
      <c r="G297" s="29">
        <f t="shared" si="25"/>
        <v>0</v>
      </c>
      <c r="H297" s="71" t="e">
        <f t="shared" si="26"/>
        <v>#DIV/0!</v>
      </c>
      <c r="I297" s="72" t="e">
        <f t="shared" si="27"/>
        <v>#DIV/0!</v>
      </c>
      <c r="J297" s="17"/>
      <c r="K297" s="62"/>
      <c r="M297" s="91"/>
      <c r="N297" s="91"/>
      <c r="O297" s="91"/>
      <c r="P297" s="91"/>
      <c r="Q297" s="91"/>
      <c r="R297" s="91"/>
      <c r="S297" s="91"/>
    </row>
    <row r="298" spans="1:19" ht="19.899999999999999" customHeight="1" x14ac:dyDescent="0.2">
      <c r="A298" s="34">
        <v>289</v>
      </c>
      <c r="B298" s="66"/>
      <c r="C298" s="67"/>
      <c r="D298" s="68">
        <f>SUM(Tableau4[[#This Row],[TBI et NBI Mensuel]]*12)</f>
        <v>0</v>
      </c>
      <c r="E298" s="69">
        <f>Tableau4[[#This Row],[NB Heures Mensuelles]]*12</f>
        <v>0</v>
      </c>
      <c r="F298" s="70" t="e">
        <f>Tableau4[[#This Row],[TBI-NBI Annuel]]/Tableau4[[#This Row],[Heures Annuelles]]*1820</f>
        <v>#DIV/0!</v>
      </c>
      <c r="G298" s="29">
        <f t="shared" si="25"/>
        <v>0</v>
      </c>
      <c r="H298" s="71" t="e">
        <f t="shared" si="26"/>
        <v>#DIV/0!</v>
      </c>
      <c r="I298" s="72" t="e">
        <f t="shared" si="27"/>
        <v>#DIV/0!</v>
      </c>
      <c r="J298" s="17"/>
      <c r="K298" s="62"/>
      <c r="M298" s="91"/>
      <c r="N298" s="91"/>
      <c r="O298" s="91"/>
      <c r="P298" s="91"/>
      <c r="Q298" s="91"/>
      <c r="R298" s="91"/>
      <c r="S298" s="91"/>
    </row>
    <row r="299" spans="1:19" ht="19.899999999999999" customHeight="1" x14ac:dyDescent="0.2">
      <c r="A299" s="34">
        <v>290</v>
      </c>
      <c r="B299" s="66"/>
      <c r="C299" s="67"/>
      <c r="D299" s="68">
        <f>SUM(Tableau4[[#This Row],[TBI et NBI Mensuel]]*12)</f>
        <v>0</v>
      </c>
      <c r="E299" s="69">
        <f>Tableau4[[#This Row],[NB Heures Mensuelles]]*12</f>
        <v>0</v>
      </c>
      <c r="F299" s="70" t="e">
        <f>Tableau4[[#This Row],[TBI-NBI Annuel]]/Tableau4[[#This Row],[Heures Annuelles]]*1820</f>
        <v>#DIV/0!</v>
      </c>
      <c r="G299" s="29">
        <f t="shared" si="25"/>
        <v>0</v>
      </c>
      <c r="H299" s="71" t="e">
        <f t="shared" si="26"/>
        <v>#DIV/0!</v>
      </c>
      <c r="I299" s="72" t="e">
        <f t="shared" si="27"/>
        <v>#DIV/0!</v>
      </c>
      <c r="J299" s="17"/>
      <c r="K299" s="62"/>
      <c r="M299" s="91"/>
      <c r="N299" s="91"/>
      <c r="O299" s="91"/>
      <c r="P299" s="91"/>
      <c r="Q299" s="91"/>
      <c r="R299" s="91"/>
      <c r="S299" s="91"/>
    </row>
    <row r="300" spans="1:19" ht="19.899999999999999" customHeight="1" x14ac:dyDescent="0.2">
      <c r="A300" s="34">
        <v>291</v>
      </c>
      <c r="B300" s="66"/>
      <c r="C300" s="67"/>
      <c r="D300" s="68">
        <f>SUM(Tableau4[[#This Row],[TBI et NBI Mensuel]]*12)</f>
        <v>0</v>
      </c>
      <c r="E300" s="69">
        <f>Tableau4[[#This Row],[NB Heures Mensuelles]]*12</f>
        <v>0</v>
      </c>
      <c r="F300" s="70" t="e">
        <f>Tableau4[[#This Row],[TBI-NBI Annuel]]/Tableau4[[#This Row],[Heures Annuelles]]*1820</f>
        <v>#DIV/0!</v>
      </c>
      <c r="G300" s="29">
        <f t="shared" si="25"/>
        <v>0</v>
      </c>
      <c r="H300" s="71" t="e">
        <f t="shared" si="26"/>
        <v>#DIV/0!</v>
      </c>
      <c r="I300" s="72" t="e">
        <f t="shared" si="27"/>
        <v>#DIV/0!</v>
      </c>
      <c r="J300" s="17"/>
      <c r="K300" s="62"/>
      <c r="M300" s="91"/>
      <c r="N300" s="91"/>
      <c r="O300" s="91"/>
      <c r="P300" s="91"/>
      <c r="Q300" s="91"/>
      <c r="R300" s="91"/>
      <c r="S300" s="91"/>
    </row>
    <row r="301" spans="1:19" ht="19.899999999999999" customHeight="1" x14ac:dyDescent="0.2">
      <c r="A301" s="34">
        <v>292</v>
      </c>
      <c r="B301" s="66"/>
      <c r="C301" s="67"/>
      <c r="D301" s="68">
        <f>SUM(Tableau4[[#This Row],[TBI et NBI Mensuel]]*12)</f>
        <v>0</v>
      </c>
      <c r="E301" s="69">
        <f>Tableau4[[#This Row],[NB Heures Mensuelles]]*12</f>
        <v>0</v>
      </c>
      <c r="F301" s="70" t="e">
        <f>Tableau4[[#This Row],[TBI-NBI Annuel]]/Tableau4[[#This Row],[Heures Annuelles]]*1820</f>
        <v>#DIV/0!</v>
      </c>
      <c r="G301" s="29">
        <f t="shared" si="25"/>
        <v>0</v>
      </c>
      <c r="H301" s="71" t="e">
        <f t="shared" si="26"/>
        <v>#DIV/0!</v>
      </c>
      <c r="I301" s="72" t="e">
        <f t="shared" si="27"/>
        <v>#DIV/0!</v>
      </c>
      <c r="J301" s="17"/>
      <c r="K301" s="62"/>
      <c r="M301" s="91"/>
      <c r="N301" s="91"/>
      <c r="O301" s="91"/>
      <c r="P301" s="91"/>
      <c r="Q301" s="91"/>
      <c r="R301" s="91"/>
      <c r="S301" s="91"/>
    </row>
    <row r="302" spans="1:19" ht="19.899999999999999" customHeight="1" x14ac:dyDescent="0.2">
      <c r="A302" s="34">
        <v>293</v>
      </c>
      <c r="B302" s="66"/>
      <c r="C302" s="67"/>
      <c r="D302" s="68">
        <f>SUM(Tableau4[[#This Row],[TBI et NBI Mensuel]]*12)</f>
        <v>0</v>
      </c>
      <c r="E302" s="69">
        <f>Tableau4[[#This Row],[NB Heures Mensuelles]]*12</f>
        <v>0</v>
      </c>
      <c r="F302" s="70" t="e">
        <f>Tableau4[[#This Row],[TBI-NBI Annuel]]/Tableau4[[#This Row],[Heures Annuelles]]*1820</f>
        <v>#DIV/0!</v>
      </c>
      <c r="G302" s="29">
        <f t="shared" si="25"/>
        <v>0</v>
      </c>
      <c r="H302" s="71" t="e">
        <f t="shared" si="26"/>
        <v>#DIV/0!</v>
      </c>
      <c r="I302" s="72" t="e">
        <f t="shared" si="27"/>
        <v>#DIV/0!</v>
      </c>
      <c r="J302" s="17"/>
      <c r="K302" s="62"/>
      <c r="M302" s="91"/>
      <c r="N302" s="91"/>
      <c r="O302" s="91"/>
      <c r="P302" s="91"/>
      <c r="Q302" s="91"/>
      <c r="R302" s="91"/>
      <c r="S302" s="91"/>
    </row>
    <row r="303" spans="1:19" ht="19.899999999999999" customHeight="1" x14ac:dyDescent="0.2">
      <c r="A303" s="34">
        <v>294</v>
      </c>
      <c r="B303" s="66"/>
      <c r="C303" s="67"/>
      <c r="D303" s="68">
        <f>SUM(Tableau4[[#This Row],[TBI et NBI Mensuel]]*12)</f>
        <v>0</v>
      </c>
      <c r="E303" s="69">
        <f>Tableau4[[#This Row],[NB Heures Mensuelles]]*12</f>
        <v>0</v>
      </c>
      <c r="F303" s="70" t="e">
        <f>Tableau4[[#This Row],[TBI-NBI Annuel]]/Tableau4[[#This Row],[Heures Annuelles]]*1820</f>
        <v>#DIV/0!</v>
      </c>
      <c r="G303" s="29">
        <f t="shared" si="25"/>
        <v>0</v>
      </c>
      <c r="H303" s="71" t="e">
        <f t="shared" si="26"/>
        <v>#DIV/0!</v>
      </c>
      <c r="I303" s="72" t="e">
        <f t="shared" si="27"/>
        <v>#DIV/0!</v>
      </c>
      <c r="J303" s="17"/>
      <c r="K303" s="62"/>
      <c r="M303" s="91"/>
      <c r="N303" s="91"/>
      <c r="O303" s="91"/>
      <c r="P303" s="91"/>
      <c r="Q303" s="91"/>
      <c r="R303" s="91"/>
      <c r="S303" s="91"/>
    </row>
    <row r="304" spans="1:19" ht="19.899999999999999" customHeight="1" x14ac:dyDescent="0.2">
      <c r="A304" s="34">
        <v>295</v>
      </c>
      <c r="B304" s="66"/>
      <c r="C304" s="67"/>
      <c r="D304" s="68">
        <f>SUM(Tableau4[[#This Row],[TBI et NBI Mensuel]]*12)</f>
        <v>0</v>
      </c>
      <c r="E304" s="69">
        <f>Tableau4[[#This Row],[NB Heures Mensuelles]]*12</f>
        <v>0</v>
      </c>
      <c r="F304" s="70" t="e">
        <f>Tableau4[[#This Row],[TBI-NBI Annuel]]/Tableau4[[#This Row],[Heures Annuelles]]*1820</f>
        <v>#DIV/0!</v>
      </c>
      <c r="G304" s="29">
        <f t="shared" si="25"/>
        <v>0</v>
      </c>
      <c r="H304" s="71" t="e">
        <f t="shared" si="26"/>
        <v>#DIV/0!</v>
      </c>
      <c r="I304" s="72" t="e">
        <f t="shared" si="27"/>
        <v>#DIV/0!</v>
      </c>
      <c r="J304" s="17"/>
      <c r="K304" s="62"/>
      <c r="M304" s="91"/>
      <c r="N304" s="91"/>
      <c r="O304" s="91"/>
      <c r="P304" s="91"/>
      <c r="Q304" s="91"/>
      <c r="R304" s="91"/>
      <c r="S304" s="91"/>
    </row>
    <row r="305" spans="1:19" ht="19.899999999999999" customHeight="1" x14ac:dyDescent="0.2">
      <c r="A305" s="34">
        <v>296</v>
      </c>
      <c r="B305" s="66"/>
      <c r="C305" s="67"/>
      <c r="D305" s="68">
        <f>SUM(Tableau4[[#This Row],[TBI et NBI Mensuel]]*12)</f>
        <v>0</v>
      </c>
      <c r="E305" s="69">
        <f>Tableau4[[#This Row],[NB Heures Mensuelles]]*12</f>
        <v>0</v>
      </c>
      <c r="F305" s="70" t="e">
        <f>Tableau4[[#This Row],[TBI-NBI Annuel]]/Tableau4[[#This Row],[Heures Annuelles]]*1820</f>
        <v>#DIV/0!</v>
      </c>
      <c r="G305" s="29">
        <f t="shared" si="25"/>
        <v>0</v>
      </c>
      <c r="H305" s="71" t="e">
        <f t="shared" ref="H305:H308" si="28">IF(G305&lt;=O$12,G305,O$12)</f>
        <v>#DIV/0!</v>
      </c>
      <c r="I305" s="72" t="e">
        <f t="shared" ref="I305:I308" si="29">G305-H305</f>
        <v>#DIV/0!</v>
      </c>
      <c r="J305" s="17"/>
      <c r="K305" s="62"/>
      <c r="M305" s="91"/>
      <c r="N305" s="91"/>
      <c r="O305" s="91"/>
      <c r="P305" s="91"/>
      <c r="Q305" s="91"/>
      <c r="R305" s="91"/>
      <c r="S305" s="91"/>
    </row>
    <row r="306" spans="1:19" ht="19.899999999999999" customHeight="1" x14ac:dyDescent="0.2">
      <c r="A306" s="34">
        <v>297</v>
      </c>
      <c r="B306" s="66"/>
      <c r="C306" s="67"/>
      <c r="D306" s="68">
        <f>SUM(Tableau4[[#This Row],[TBI et NBI Mensuel]]*12)</f>
        <v>0</v>
      </c>
      <c r="E306" s="69">
        <f>Tableau4[[#This Row],[NB Heures Mensuelles]]*12</f>
        <v>0</v>
      </c>
      <c r="F306" s="70" t="e">
        <f>Tableau4[[#This Row],[TBI-NBI Annuel]]/Tableau4[[#This Row],[Heures Annuelles]]*1820</f>
        <v>#DIV/0!</v>
      </c>
      <c r="G306" s="29">
        <f t="shared" si="25"/>
        <v>0</v>
      </c>
      <c r="H306" s="71" t="e">
        <f t="shared" si="28"/>
        <v>#DIV/0!</v>
      </c>
      <c r="I306" s="72" t="e">
        <f t="shared" si="29"/>
        <v>#DIV/0!</v>
      </c>
      <c r="J306" s="17"/>
      <c r="K306" s="62"/>
      <c r="M306" s="91"/>
      <c r="N306" s="91"/>
      <c r="O306" s="91"/>
      <c r="P306" s="91"/>
      <c r="Q306" s="91"/>
      <c r="R306" s="91"/>
      <c r="S306" s="91"/>
    </row>
    <row r="307" spans="1:19" ht="19.899999999999999" customHeight="1" x14ac:dyDescent="0.2">
      <c r="A307" s="34">
        <v>298</v>
      </c>
      <c r="B307" s="66"/>
      <c r="C307" s="67"/>
      <c r="D307" s="68">
        <f>SUM(Tableau4[[#This Row],[TBI et NBI Mensuel]]*12)</f>
        <v>0</v>
      </c>
      <c r="E307" s="69">
        <f>Tableau4[[#This Row],[NB Heures Mensuelles]]*12</f>
        <v>0</v>
      </c>
      <c r="F307" s="70" t="e">
        <f>Tableau4[[#This Row],[TBI-NBI Annuel]]/Tableau4[[#This Row],[Heures Annuelles]]*1820</f>
        <v>#DIV/0!</v>
      </c>
      <c r="G307" s="29">
        <f t="shared" si="25"/>
        <v>0</v>
      </c>
      <c r="H307" s="71" t="e">
        <f t="shared" si="28"/>
        <v>#DIV/0!</v>
      </c>
      <c r="I307" s="72" t="e">
        <f t="shared" si="29"/>
        <v>#DIV/0!</v>
      </c>
      <c r="J307" s="17"/>
      <c r="K307" s="62"/>
      <c r="M307" s="91"/>
      <c r="N307" s="91"/>
      <c r="O307" s="91"/>
      <c r="P307" s="91"/>
      <c r="Q307" s="91"/>
      <c r="R307" s="91"/>
      <c r="S307" s="91"/>
    </row>
    <row r="308" spans="1:19" ht="19.899999999999999" customHeight="1" x14ac:dyDescent="0.2">
      <c r="A308" s="34">
        <v>299</v>
      </c>
      <c r="B308" s="66"/>
      <c r="C308" s="67"/>
      <c r="D308" s="68">
        <f>SUM(Tableau4[[#This Row],[TBI et NBI Mensuel]]*12)</f>
        <v>0</v>
      </c>
      <c r="E308" s="69">
        <f>Tableau4[[#This Row],[NB Heures Mensuelles]]*12</f>
        <v>0</v>
      </c>
      <c r="F308" s="70" t="e">
        <f>Tableau4[[#This Row],[TBI-NBI Annuel]]/Tableau4[[#This Row],[Heures Annuelles]]*1820</f>
        <v>#DIV/0!</v>
      </c>
      <c r="G308" s="29">
        <f t="shared" si="25"/>
        <v>0</v>
      </c>
      <c r="H308" s="71" t="e">
        <f t="shared" si="28"/>
        <v>#DIV/0!</v>
      </c>
      <c r="I308" s="72" t="e">
        <f t="shared" si="29"/>
        <v>#DIV/0!</v>
      </c>
      <c r="J308" s="17"/>
      <c r="K308" s="62"/>
      <c r="M308" s="91"/>
      <c r="N308" s="91"/>
      <c r="O308" s="91"/>
      <c r="P308" s="91"/>
      <c r="Q308" s="91"/>
      <c r="R308" s="91"/>
      <c r="S308" s="91"/>
    </row>
    <row r="309" spans="1:19" ht="19.899999999999999" customHeight="1" x14ac:dyDescent="0.2">
      <c r="A309" s="34">
        <v>300</v>
      </c>
      <c r="B309" s="66"/>
      <c r="C309" s="67"/>
      <c r="D309" s="68">
        <f>SUM(Tableau4[[#This Row],[TBI et NBI Mensuel]]*12)</f>
        <v>0</v>
      </c>
      <c r="E309" s="69">
        <f>Tableau4[[#This Row],[NB Heures Mensuelles]]*12</f>
        <v>0</v>
      </c>
      <c r="F309" s="70" t="e">
        <f>Tableau4[[#This Row],[TBI-NBI Annuel]]/Tableau4[[#This Row],[Heures Annuelles]]*1820</f>
        <v>#DIV/0!</v>
      </c>
      <c r="G309" s="29">
        <f t="shared" si="25"/>
        <v>0</v>
      </c>
      <c r="H309" s="71" t="e">
        <f t="shared" si="18"/>
        <v>#DIV/0!</v>
      </c>
      <c r="I309" s="72" t="e">
        <f t="shared" si="19"/>
        <v>#DIV/0!</v>
      </c>
      <c r="J309" s="17"/>
      <c r="K309" s="62"/>
      <c r="M309" s="91"/>
      <c r="N309" s="91"/>
      <c r="O309" s="91"/>
      <c r="P309" s="91"/>
      <c r="Q309" s="91"/>
      <c r="R309" s="91"/>
      <c r="S309" s="91"/>
    </row>
    <row r="310" spans="1:19" ht="19.899999999999999" customHeight="1" x14ac:dyDescent="0.2">
      <c r="A310" s="21" t="s">
        <v>0</v>
      </c>
      <c r="B310" s="22">
        <f>SUM(Tableau4[TBI et NBI Mensuel])</f>
        <v>0</v>
      </c>
      <c r="C310" s="23">
        <f>SUM(Tableau4[NB Heures Mensuelles])</f>
        <v>0</v>
      </c>
      <c r="D310" s="22">
        <f>SUM(Tableau4[TBI-NBI Annuel])</f>
        <v>0</v>
      </c>
      <c r="E310" s="23">
        <f>SUM(Tableau4[[#All],[Heures Annuelles]])</f>
        <v>0</v>
      </c>
      <c r="F310" s="24" t="e">
        <f>SUM(Tableau4[TBI-NBI Annuel ETP])</f>
        <v>#DIV/0!</v>
      </c>
      <c r="G310" s="65">
        <f>SUM(Tableau4[Cotisation 
risque 1 mensuelle])</f>
        <v>0</v>
      </c>
      <c r="H310" s="128" t="e">
        <f>SUM(H10:H309)</f>
        <v>#DIV/0!</v>
      </c>
      <c r="I310" s="128" t="e">
        <f>SUBTOTAL(109,I10:I309)</f>
        <v>#DIV/0!</v>
      </c>
      <c r="J310" s="47"/>
      <c r="K310" s="62"/>
      <c r="M310" s="91"/>
      <c r="N310" s="91"/>
      <c r="O310" s="91"/>
      <c r="P310" s="91"/>
      <c r="Q310" s="91"/>
      <c r="R310" s="91"/>
      <c r="S310" s="91"/>
    </row>
    <row r="312" spans="1:19" ht="19.899999999999999" customHeight="1" x14ac:dyDescent="0.2">
      <c r="A312" s="2"/>
      <c r="B312" s="3"/>
      <c r="C312" s="4"/>
      <c r="D312" s="5"/>
      <c r="E312" s="6"/>
      <c r="F312" s="5"/>
      <c r="G312" s="5"/>
    </row>
    <row r="313" spans="1:19" ht="19.899999999999999" customHeight="1" x14ac:dyDescent="0.2">
      <c r="A313" s="11"/>
      <c r="B313" s="16"/>
      <c r="C313" s="5"/>
      <c r="D313" s="5"/>
      <c r="E313" s="6"/>
      <c r="F313" s="5"/>
      <c r="G313" s="5"/>
    </row>
    <row r="314" spans="1:19" ht="33.75" customHeight="1" x14ac:dyDescent="0.2">
      <c r="A314" s="15"/>
      <c r="B314" s="7"/>
      <c r="C314" s="16"/>
      <c r="D314" s="16"/>
      <c r="E314" s="16"/>
      <c r="F314" s="16"/>
      <c r="G314" s="16"/>
    </row>
    <row r="315" spans="1:19" ht="19.899999999999999" customHeight="1" x14ac:dyDescent="0.2">
      <c r="A315" s="7"/>
      <c r="C315" s="7"/>
      <c r="D315" s="7"/>
      <c r="E315" s="7"/>
      <c r="F315" s="7"/>
      <c r="G315" s="8"/>
    </row>
    <row r="316" spans="1:19" ht="60.75" customHeight="1" x14ac:dyDescent="0.2"/>
    <row r="317" spans="1:19" ht="14.25" x14ac:dyDescent="0.2"/>
    <row r="318" spans="1:19" ht="60.75" customHeight="1" x14ac:dyDescent="0.2"/>
  </sheetData>
  <sheetProtection insertRows="0"/>
  <mergeCells count="23">
    <mergeCell ref="M30:S31"/>
    <mergeCell ref="A2:S2"/>
    <mergeCell ref="A1:S1"/>
    <mergeCell ref="A3:S3"/>
    <mergeCell ref="L5:S5"/>
    <mergeCell ref="A4:S4"/>
    <mergeCell ref="A5:J5"/>
    <mergeCell ref="M46:S48"/>
    <mergeCell ref="M62:S62"/>
    <mergeCell ref="M63:S66"/>
    <mergeCell ref="A6:I6"/>
    <mergeCell ref="A7:C7"/>
    <mergeCell ref="D7:I8"/>
    <mergeCell ref="M12:N12"/>
    <mergeCell ref="M13:N13"/>
    <mergeCell ref="M9:N9"/>
    <mergeCell ref="M10:N10"/>
    <mergeCell ref="M11:N11"/>
    <mergeCell ref="M7:O8"/>
    <mergeCell ref="M15:S15"/>
    <mergeCell ref="M6:S6"/>
    <mergeCell ref="M17:S26"/>
    <mergeCell ref="M28:S28"/>
  </mergeCells>
  <pageMargins left="0.11811023622047245" right="0.11811023622047245" top="0.31496062992125984" bottom="0.55118110236220474" header="0.11811023622047245" footer="0.11811023622047245"/>
  <pageSetup paperSize="9" scale="5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T317"/>
  <sheetViews>
    <sheetView showGridLines="0" zoomScale="70" zoomScaleNormal="70" workbookViewId="0">
      <selection activeCell="W31" sqref="W31"/>
    </sheetView>
  </sheetViews>
  <sheetFormatPr baseColWidth="10" defaultColWidth="11.25" defaultRowHeight="19.899999999999999" customHeight="1" x14ac:dyDescent="0.2"/>
  <cols>
    <col min="1" max="1" width="12" style="12" customWidth="1"/>
    <col min="2" max="2" width="12" style="9" customWidth="1"/>
    <col min="3" max="3" width="13.125" style="13" customWidth="1"/>
    <col min="4" max="4" width="13.125" style="9" customWidth="1"/>
    <col min="5" max="5" width="12" style="10" customWidth="1"/>
    <col min="6" max="6" width="13.625" style="10" customWidth="1"/>
    <col min="7" max="7" width="18.875" style="1" customWidth="1"/>
    <col min="8" max="8" width="13.875" style="49" customWidth="1"/>
    <col min="9" max="9" width="14.125" style="49" customWidth="1"/>
    <col min="10" max="10" width="2" style="48" customWidth="1"/>
    <col min="11" max="11" width="1.75" style="1" customWidth="1"/>
    <col min="12" max="12" width="1.75" style="43" customWidth="1"/>
    <col min="13" max="13" width="22.5" style="1" customWidth="1"/>
    <col min="14" max="14" width="25.125" style="1" customWidth="1"/>
    <col min="15" max="15" width="15.125" style="1" customWidth="1"/>
    <col min="16" max="18" width="11.25" style="1"/>
    <col min="19" max="19" width="11.375" style="1" customWidth="1"/>
    <col min="20" max="16384" width="11.25" style="1"/>
  </cols>
  <sheetData>
    <row r="1" spans="1:19" ht="42" customHeight="1" x14ac:dyDescent="0.2">
      <c r="A1" s="171" t="s">
        <v>51</v>
      </c>
      <c r="B1" s="171"/>
      <c r="C1" s="171"/>
      <c r="D1" s="171"/>
      <c r="E1" s="171"/>
      <c r="F1" s="171"/>
      <c r="G1" s="171"/>
      <c r="H1" s="171"/>
      <c r="I1" s="171"/>
      <c r="J1" s="171"/>
      <c r="K1" s="171"/>
      <c r="L1" s="171"/>
      <c r="M1" s="171"/>
      <c r="N1" s="171"/>
      <c r="O1" s="171"/>
      <c r="P1" s="171"/>
      <c r="Q1" s="171"/>
      <c r="R1" s="171"/>
      <c r="S1" s="171"/>
    </row>
    <row r="2" spans="1:19" ht="63" customHeight="1" x14ac:dyDescent="0.2">
      <c r="A2" s="170" t="s">
        <v>53</v>
      </c>
      <c r="B2" s="170"/>
      <c r="C2" s="170"/>
      <c r="D2" s="170"/>
      <c r="E2" s="170"/>
      <c r="F2" s="170"/>
      <c r="G2" s="170"/>
      <c r="H2" s="170"/>
      <c r="I2" s="170"/>
      <c r="J2" s="170"/>
      <c r="K2" s="170"/>
      <c r="L2" s="170"/>
      <c r="M2" s="170"/>
      <c r="N2" s="170"/>
      <c r="O2" s="170"/>
      <c r="P2" s="170"/>
      <c r="Q2" s="170"/>
      <c r="R2" s="170"/>
      <c r="S2" s="170"/>
    </row>
    <row r="3" spans="1:19" ht="26.25" customHeight="1" x14ac:dyDescent="0.2">
      <c r="A3" s="171" t="s">
        <v>49</v>
      </c>
      <c r="B3" s="171"/>
      <c r="C3" s="171"/>
      <c r="D3" s="171"/>
      <c r="E3" s="171"/>
      <c r="F3" s="171"/>
      <c r="G3" s="171"/>
      <c r="H3" s="171"/>
      <c r="I3" s="171"/>
      <c r="J3" s="171"/>
      <c r="K3" s="171"/>
      <c r="L3" s="171"/>
      <c r="M3" s="171"/>
      <c r="N3" s="171"/>
      <c r="O3" s="171"/>
      <c r="P3" s="171"/>
      <c r="Q3" s="171"/>
      <c r="R3" s="171"/>
      <c r="S3" s="171"/>
    </row>
    <row r="4" spans="1:19" s="20" customFormat="1" ht="25.5" customHeight="1" x14ac:dyDescent="0.2">
      <c r="A4" s="173" t="s">
        <v>31</v>
      </c>
      <c r="B4" s="173"/>
      <c r="C4" s="173"/>
      <c r="D4" s="173"/>
      <c r="E4" s="173"/>
      <c r="F4" s="173"/>
      <c r="G4" s="173"/>
      <c r="H4" s="173"/>
      <c r="I4" s="173"/>
      <c r="J4" s="173"/>
      <c r="K4" s="173"/>
      <c r="L4" s="173"/>
      <c r="M4" s="173"/>
      <c r="N4" s="173"/>
      <c r="O4" s="173"/>
      <c r="P4" s="173"/>
      <c r="Q4" s="173"/>
      <c r="R4" s="173"/>
      <c r="S4" s="173"/>
    </row>
    <row r="5" spans="1:19" s="20" customFormat="1" ht="26.25" customHeight="1" x14ac:dyDescent="0.2">
      <c r="A5" s="181" t="s">
        <v>25</v>
      </c>
      <c r="B5" s="181"/>
      <c r="C5" s="181"/>
      <c r="D5" s="181"/>
      <c r="E5" s="181"/>
      <c r="F5" s="181"/>
      <c r="G5" s="181"/>
      <c r="H5" s="181"/>
      <c r="I5" s="181"/>
      <c r="J5" s="181"/>
      <c r="K5" s="61"/>
      <c r="L5" s="181" t="s">
        <v>28</v>
      </c>
      <c r="M5" s="181"/>
      <c r="N5" s="181"/>
      <c r="O5" s="181"/>
      <c r="P5" s="181"/>
      <c r="Q5" s="181"/>
      <c r="R5" s="181"/>
      <c r="S5" s="181"/>
    </row>
    <row r="6" spans="1:19" s="26" customFormat="1" ht="99" customHeight="1" x14ac:dyDescent="0.2">
      <c r="A6" s="174" t="s">
        <v>45</v>
      </c>
      <c r="B6" s="174"/>
      <c r="C6" s="174"/>
      <c r="D6" s="174"/>
      <c r="E6" s="174"/>
      <c r="F6" s="174"/>
      <c r="G6" s="174"/>
      <c r="H6" s="174"/>
      <c r="I6" s="174"/>
      <c r="J6" s="44"/>
      <c r="K6" s="61"/>
      <c r="L6" s="42"/>
      <c r="M6" s="143" t="s">
        <v>33</v>
      </c>
      <c r="N6" s="143"/>
      <c r="O6" s="143"/>
      <c r="P6" s="143"/>
      <c r="Q6" s="143"/>
      <c r="R6" s="143"/>
      <c r="S6" s="143"/>
    </row>
    <row r="7" spans="1:19" s="26" customFormat="1" ht="18" customHeight="1" x14ac:dyDescent="0.2">
      <c r="A7" s="144" t="s">
        <v>14</v>
      </c>
      <c r="B7" s="144"/>
      <c r="C7" s="144"/>
      <c r="D7" s="145" t="s">
        <v>17</v>
      </c>
      <c r="E7" s="146"/>
      <c r="F7" s="146"/>
      <c r="G7" s="146"/>
      <c r="H7" s="146"/>
      <c r="I7" s="147"/>
      <c r="J7" s="45"/>
      <c r="K7" s="61"/>
      <c r="L7" s="42"/>
      <c r="M7" s="175" t="s">
        <v>18</v>
      </c>
      <c r="N7" s="176"/>
      <c r="O7" s="177"/>
      <c r="P7" s="19"/>
    </row>
    <row r="8" spans="1:19" s="26" customFormat="1" ht="22.5" customHeight="1" x14ac:dyDescent="0.2">
      <c r="A8" s="50" t="s">
        <v>11</v>
      </c>
      <c r="B8" s="50" t="s">
        <v>12</v>
      </c>
      <c r="C8" s="50" t="s">
        <v>13</v>
      </c>
      <c r="D8" s="148"/>
      <c r="E8" s="149"/>
      <c r="F8" s="149"/>
      <c r="G8" s="149"/>
      <c r="H8" s="149"/>
      <c r="I8" s="150"/>
      <c r="J8" s="45"/>
      <c r="K8" s="61"/>
      <c r="L8" s="42"/>
      <c r="M8" s="178"/>
      <c r="N8" s="179"/>
      <c r="O8" s="180"/>
      <c r="P8" s="19"/>
    </row>
    <row r="9" spans="1:19" ht="66.75" customHeight="1" x14ac:dyDescent="0.2">
      <c r="A9" s="51" t="s">
        <v>10</v>
      </c>
      <c r="B9" s="52" t="s">
        <v>16</v>
      </c>
      <c r="C9" s="53" t="s">
        <v>4</v>
      </c>
      <c r="D9" s="39" t="s">
        <v>2</v>
      </c>
      <c r="E9" s="40" t="s">
        <v>3</v>
      </c>
      <c r="F9" s="41" t="s">
        <v>5</v>
      </c>
      <c r="G9" s="41" t="s">
        <v>21</v>
      </c>
      <c r="H9" s="41" t="s">
        <v>20</v>
      </c>
      <c r="I9" s="41" t="s">
        <v>1</v>
      </c>
      <c r="J9" s="46"/>
      <c r="K9" s="62"/>
      <c r="M9" s="155" t="s">
        <v>9</v>
      </c>
      <c r="N9" s="156"/>
      <c r="O9" s="54">
        <f>E309/1820</f>
        <v>0</v>
      </c>
    </row>
    <row r="10" spans="1:19" ht="19.899999999999999" customHeight="1" x14ac:dyDescent="0.2">
      <c r="A10" s="34">
        <v>1</v>
      </c>
      <c r="B10" s="66"/>
      <c r="C10" s="67"/>
      <c r="D10" s="27">
        <f>SUM(Tableau42[[#This Row],[TBI et NBI Mensuel]]*12)</f>
        <v>0</v>
      </c>
      <c r="E10" s="28">
        <f>Tableau42[[#This Row],[NB Heures Mensuelles]]*12</f>
        <v>0</v>
      </c>
      <c r="F10" s="58" t="e">
        <f>(D10/E10)*1820</f>
        <v>#DIV/0!</v>
      </c>
      <c r="G10" s="29">
        <f t="shared" ref="G10:G72" si="0">(D10/12)*2.15%</f>
        <v>0</v>
      </c>
      <c r="H10" s="30" t="e">
        <f t="shared" ref="H10:H96" si="1">IF(G10&lt;=O$12,G10,O$12)</f>
        <v>#DIV/0!</v>
      </c>
      <c r="I10" s="64" t="e">
        <f>G10-H10</f>
        <v>#DIV/0!</v>
      </c>
      <c r="J10" s="14"/>
      <c r="K10" s="62"/>
      <c r="M10" s="157" t="s">
        <v>6</v>
      </c>
      <c r="N10" s="158"/>
      <c r="O10" s="55" t="e">
        <f>D309/O9</f>
        <v>#DIV/0!</v>
      </c>
    </row>
    <row r="11" spans="1:19" ht="19.899999999999999" customHeight="1" x14ac:dyDescent="0.2">
      <c r="A11" s="34">
        <v>2</v>
      </c>
      <c r="B11" s="66"/>
      <c r="C11" s="67"/>
      <c r="D11" s="27">
        <f>SUM(Tableau42[[#This Row],[TBI et NBI Mensuel]]*12)</f>
        <v>0</v>
      </c>
      <c r="E11" s="28">
        <f>Tableau42[[#This Row],[NB Heures Mensuelles]]*12</f>
        <v>0</v>
      </c>
      <c r="F11" s="58" t="e">
        <f>(D11/E11)*1820</f>
        <v>#DIV/0!</v>
      </c>
      <c r="G11" s="29">
        <f t="shared" si="0"/>
        <v>0</v>
      </c>
      <c r="H11" s="30" t="e">
        <f t="shared" si="1"/>
        <v>#DIV/0!</v>
      </c>
      <c r="I11" s="64" t="e">
        <f t="shared" ref="I11:I133" si="2">G11-H11</f>
        <v>#DIV/0!</v>
      </c>
      <c r="J11" s="14"/>
      <c r="K11" s="62"/>
      <c r="M11" s="159" t="s">
        <v>7</v>
      </c>
      <c r="N11" s="160"/>
      <c r="O11" s="56" t="e">
        <f>O10/12</f>
        <v>#DIV/0!</v>
      </c>
    </row>
    <row r="12" spans="1:19" ht="27" customHeight="1" thickBot="1" x14ac:dyDescent="0.25">
      <c r="A12" s="34">
        <v>3</v>
      </c>
      <c r="B12" s="66"/>
      <c r="C12" s="67"/>
      <c r="D12" s="27">
        <f>SUM(Tableau42[[#This Row],[TBI et NBI Mensuel]]*12)</f>
        <v>0</v>
      </c>
      <c r="E12" s="28">
        <f>Tableau42[[#This Row],[NB Heures Mensuelles]]*12</f>
        <v>0</v>
      </c>
      <c r="F12" s="59" t="e">
        <f>Tableau42[[#This Row],[TBI-NBI Annuel]]/Tableau42[[#This Row],[Heures Annuelles]]*1820</f>
        <v>#DIV/0!</v>
      </c>
      <c r="G12" s="29">
        <f t="shared" si="0"/>
        <v>0</v>
      </c>
      <c r="H12" s="30" t="e">
        <f t="shared" si="1"/>
        <v>#DIV/0!</v>
      </c>
      <c r="I12" s="64" t="e">
        <f t="shared" si="2"/>
        <v>#DIV/0!</v>
      </c>
      <c r="J12" s="14"/>
      <c r="K12" s="62"/>
      <c r="M12" s="151" t="s">
        <v>15</v>
      </c>
      <c r="N12" s="152"/>
      <c r="O12" s="130" t="e">
        <f>O11*1.15%</f>
        <v>#DIV/0!</v>
      </c>
    </row>
    <row r="13" spans="1:19" ht="24.75" customHeight="1" x14ac:dyDescent="0.2">
      <c r="A13" s="34">
        <v>4</v>
      </c>
      <c r="B13" s="66"/>
      <c r="C13" s="67"/>
      <c r="D13" s="27">
        <f>SUM(Tableau42[[#This Row],[TBI et NBI Mensuel]]*12)</f>
        <v>0</v>
      </c>
      <c r="E13" s="28">
        <f>Tableau42[[#This Row],[NB Heures Mensuelles]]*12</f>
        <v>0</v>
      </c>
      <c r="F13" s="59" t="e">
        <f>Tableau42[[#This Row],[TBI-NBI Annuel]]/Tableau42[[#This Row],[Heures Annuelles]]*1820</f>
        <v>#DIV/0!</v>
      </c>
      <c r="G13" s="29">
        <f t="shared" si="0"/>
        <v>0</v>
      </c>
      <c r="H13" s="30" t="e">
        <f t="shared" si="1"/>
        <v>#DIV/0!</v>
      </c>
      <c r="I13" s="64" t="e">
        <f t="shared" si="2"/>
        <v>#DIV/0!</v>
      </c>
      <c r="J13" s="14"/>
      <c r="K13" s="62"/>
      <c r="M13" s="153" t="s">
        <v>8</v>
      </c>
      <c r="N13" s="154"/>
      <c r="O13" s="57" t="e">
        <f>H309*12</f>
        <v>#DIV/0!</v>
      </c>
    </row>
    <row r="14" spans="1:19" ht="19.899999999999999" customHeight="1" x14ac:dyDescent="0.2">
      <c r="A14" s="34">
        <v>5</v>
      </c>
      <c r="B14" s="66"/>
      <c r="C14" s="67"/>
      <c r="D14" s="27">
        <f>SUM(Tableau42[[#This Row],[TBI et NBI Mensuel]]*12)</f>
        <v>0</v>
      </c>
      <c r="E14" s="28">
        <f>Tableau42[[#This Row],[NB Heures Mensuelles]]*12</f>
        <v>0</v>
      </c>
      <c r="F14" s="59" t="e">
        <f>Tableau42[[#This Row],[TBI-NBI Annuel]]/Tableau42[[#This Row],[Heures Annuelles]]*1820</f>
        <v>#DIV/0!</v>
      </c>
      <c r="G14" s="29">
        <f t="shared" si="0"/>
        <v>0</v>
      </c>
      <c r="H14" s="30" t="e">
        <f t="shared" si="1"/>
        <v>#DIV/0!</v>
      </c>
      <c r="I14" s="64" t="e">
        <f t="shared" si="2"/>
        <v>#DIV/0!</v>
      </c>
      <c r="J14" s="14"/>
      <c r="K14" s="62"/>
    </row>
    <row r="15" spans="1:19" ht="19.899999999999999" customHeight="1" x14ac:dyDescent="0.2">
      <c r="A15" s="34">
        <v>6</v>
      </c>
      <c r="B15" s="66"/>
      <c r="C15" s="67"/>
      <c r="D15" s="31">
        <f>SUM(Tableau42[[#This Row],[TBI et NBI Mensuel]]*12)</f>
        <v>0</v>
      </c>
      <c r="E15" s="32">
        <f>Tableau42[[#This Row],[NB Heures Mensuelles]]*12</f>
        <v>0</v>
      </c>
      <c r="F15" s="60" t="e">
        <f>Tableau42[[#This Row],[TBI-NBI Annuel]]/Tableau42[[#This Row],[Heures Annuelles]]*1820</f>
        <v>#DIV/0!</v>
      </c>
      <c r="G15" s="29">
        <f t="shared" si="0"/>
        <v>0</v>
      </c>
      <c r="H15" s="30" t="e">
        <f t="shared" si="1"/>
        <v>#DIV/0!</v>
      </c>
      <c r="I15" s="63" t="e">
        <f t="shared" si="2"/>
        <v>#DIV/0!</v>
      </c>
      <c r="J15" s="17"/>
      <c r="K15" s="62"/>
      <c r="M15" s="87"/>
      <c r="N15" s="87"/>
      <c r="O15" s="87"/>
      <c r="P15" s="87"/>
      <c r="Q15" s="87"/>
      <c r="R15" s="87"/>
      <c r="S15" s="87"/>
    </row>
    <row r="16" spans="1:19" ht="19.899999999999999" customHeight="1" x14ac:dyDescent="0.2">
      <c r="A16" s="34">
        <v>7</v>
      </c>
      <c r="B16" s="37"/>
      <c r="C16" s="38"/>
      <c r="D16" s="31">
        <f>SUM(Tableau42[[#This Row],[TBI et NBI Mensuel]]*12)</f>
        <v>0</v>
      </c>
      <c r="E16" s="32">
        <f>Tableau42[[#This Row],[NB Heures Mensuelles]]*12</f>
        <v>0</v>
      </c>
      <c r="F16" s="60" t="e">
        <f>Tableau42[[#This Row],[TBI-NBI Annuel]]/Tableau42[[#This Row],[Heures Annuelles]]*1820</f>
        <v>#DIV/0!</v>
      </c>
      <c r="G16" s="29">
        <f t="shared" si="0"/>
        <v>0</v>
      </c>
      <c r="H16" s="30" t="e">
        <f t="shared" si="1"/>
        <v>#DIV/0!</v>
      </c>
      <c r="I16" s="63" t="e">
        <f t="shared" si="2"/>
        <v>#DIV/0!</v>
      </c>
      <c r="J16" s="17"/>
      <c r="K16" s="62"/>
      <c r="M16" s="169" t="s">
        <v>35</v>
      </c>
      <c r="N16" s="169"/>
      <c r="O16" s="169"/>
      <c r="P16" s="169"/>
      <c r="Q16" s="169"/>
      <c r="R16" s="169"/>
      <c r="S16" s="169"/>
    </row>
    <row r="17" spans="1:19" ht="19.899999999999999" customHeight="1" x14ac:dyDescent="0.2">
      <c r="A17" s="34">
        <v>8</v>
      </c>
      <c r="B17" s="37"/>
      <c r="C17" s="38"/>
      <c r="D17" s="31">
        <f>SUM(Tableau42[[#This Row],[TBI et NBI Mensuel]]*12)</f>
        <v>0</v>
      </c>
      <c r="E17" s="32">
        <f>Tableau42[[#This Row],[NB Heures Mensuelles]]*12</f>
        <v>0</v>
      </c>
      <c r="F17" s="60" t="e">
        <f>Tableau42[[#This Row],[TBI-NBI Annuel]]/Tableau42[[#This Row],[Heures Annuelles]]*1820</f>
        <v>#DIV/0!</v>
      </c>
      <c r="G17" s="29">
        <f t="shared" si="0"/>
        <v>0</v>
      </c>
      <c r="H17" s="30" t="e">
        <f t="shared" si="1"/>
        <v>#DIV/0!</v>
      </c>
      <c r="I17" s="63" t="e">
        <f t="shared" si="2"/>
        <v>#DIV/0!</v>
      </c>
      <c r="J17" s="17"/>
      <c r="K17" s="62"/>
      <c r="M17" s="86"/>
      <c r="N17" s="86"/>
      <c r="O17" s="86"/>
      <c r="P17" s="86"/>
      <c r="Q17" s="86"/>
      <c r="R17" s="86"/>
      <c r="S17" s="86"/>
    </row>
    <row r="18" spans="1:19" ht="19.899999999999999" customHeight="1" x14ac:dyDescent="0.2">
      <c r="A18" s="34">
        <v>9</v>
      </c>
      <c r="B18" s="37"/>
      <c r="C18" s="38"/>
      <c r="D18" s="31">
        <f>SUM(Tableau42[[#This Row],[TBI et NBI Mensuel]]*12)</f>
        <v>0</v>
      </c>
      <c r="E18" s="32">
        <f>Tableau42[[#This Row],[NB Heures Mensuelles]]*12</f>
        <v>0</v>
      </c>
      <c r="F18" s="60" t="e">
        <f>Tableau42[[#This Row],[TBI-NBI Annuel]]/Tableau42[[#This Row],[Heures Annuelles]]*1820</f>
        <v>#DIV/0!</v>
      </c>
      <c r="G18" s="29">
        <f t="shared" si="0"/>
        <v>0</v>
      </c>
      <c r="H18" s="30" t="e">
        <f t="shared" si="1"/>
        <v>#DIV/0!</v>
      </c>
      <c r="I18" s="63" t="e">
        <f t="shared" si="2"/>
        <v>#DIV/0!</v>
      </c>
      <c r="J18" s="17"/>
      <c r="K18" s="62"/>
      <c r="M18" s="168" t="s">
        <v>67</v>
      </c>
      <c r="N18" s="168"/>
      <c r="O18" s="168"/>
      <c r="P18" s="168"/>
      <c r="Q18" s="168"/>
      <c r="R18" s="168"/>
      <c r="S18" s="168"/>
    </row>
    <row r="19" spans="1:19" ht="19.899999999999999" customHeight="1" x14ac:dyDescent="0.2">
      <c r="A19" s="34">
        <v>10</v>
      </c>
      <c r="B19" s="37"/>
      <c r="C19" s="38"/>
      <c r="D19" s="31">
        <f>SUM(Tableau42[[#This Row],[TBI et NBI Mensuel]]*12)</f>
        <v>0</v>
      </c>
      <c r="E19" s="32">
        <f>Tableau42[[#This Row],[NB Heures Mensuelles]]*12</f>
        <v>0</v>
      </c>
      <c r="F19" s="33" t="e">
        <f>Tableau42[[#This Row],[TBI-NBI Annuel]]/Tableau42[[#This Row],[Heures Annuelles]]*1820</f>
        <v>#DIV/0!</v>
      </c>
      <c r="G19" s="29">
        <f t="shared" si="0"/>
        <v>0</v>
      </c>
      <c r="H19" s="30" t="e">
        <f t="shared" si="1"/>
        <v>#DIV/0!</v>
      </c>
      <c r="I19" s="63" t="e">
        <f t="shared" si="2"/>
        <v>#DIV/0!</v>
      </c>
      <c r="J19" s="17"/>
      <c r="K19" s="62"/>
      <c r="M19" s="168"/>
      <c r="N19" s="168"/>
      <c r="O19" s="168"/>
      <c r="P19" s="168"/>
      <c r="Q19" s="168"/>
      <c r="R19" s="168"/>
      <c r="S19" s="168"/>
    </row>
    <row r="20" spans="1:19" ht="19.899999999999999" customHeight="1" x14ac:dyDescent="0.2">
      <c r="A20" s="34">
        <v>11</v>
      </c>
      <c r="B20" s="37"/>
      <c r="C20" s="38"/>
      <c r="D20" s="31">
        <f>SUM(Tableau42[[#This Row],[TBI et NBI Mensuel]]*12)</f>
        <v>0</v>
      </c>
      <c r="E20" s="32">
        <f>Tableau42[[#This Row],[NB Heures Mensuelles]]*12</f>
        <v>0</v>
      </c>
      <c r="F20" s="33" t="e">
        <f>Tableau42[[#This Row],[TBI-NBI Annuel]]/Tableau42[[#This Row],[Heures Annuelles]]*1820</f>
        <v>#DIV/0!</v>
      </c>
      <c r="G20" s="29">
        <f t="shared" si="0"/>
        <v>0</v>
      </c>
      <c r="H20" s="30" t="e">
        <f t="shared" si="1"/>
        <v>#DIV/0!</v>
      </c>
      <c r="I20" s="63" t="e">
        <f t="shared" si="2"/>
        <v>#DIV/0!</v>
      </c>
      <c r="J20" s="17"/>
      <c r="K20" s="62"/>
      <c r="M20" s="168"/>
      <c r="N20" s="168"/>
      <c r="O20" s="168"/>
      <c r="P20" s="168"/>
      <c r="Q20" s="168"/>
      <c r="R20" s="168"/>
      <c r="S20" s="168"/>
    </row>
    <row r="21" spans="1:19" ht="19.899999999999999" customHeight="1" x14ac:dyDescent="0.2">
      <c r="A21" s="34">
        <v>12</v>
      </c>
      <c r="B21" s="37"/>
      <c r="C21" s="38"/>
      <c r="D21" s="31">
        <f>SUM(Tableau42[[#This Row],[TBI et NBI Mensuel]]*12)</f>
        <v>0</v>
      </c>
      <c r="E21" s="32">
        <f>Tableau42[[#This Row],[NB Heures Mensuelles]]*12</f>
        <v>0</v>
      </c>
      <c r="F21" s="33" t="e">
        <f>Tableau42[[#This Row],[TBI-NBI Annuel]]/Tableau42[[#This Row],[Heures Annuelles]]*1820</f>
        <v>#DIV/0!</v>
      </c>
      <c r="G21" s="29">
        <f t="shared" si="0"/>
        <v>0</v>
      </c>
      <c r="H21" s="30" t="e">
        <f t="shared" si="1"/>
        <v>#DIV/0!</v>
      </c>
      <c r="I21" s="63" t="e">
        <f t="shared" si="2"/>
        <v>#DIV/0!</v>
      </c>
      <c r="J21" s="17"/>
      <c r="K21" s="62"/>
      <c r="M21" s="168"/>
      <c r="N21" s="168"/>
      <c r="O21" s="168"/>
      <c r="P21" s="168"/>
      <c r="Q21" s="168"/>
      <c r="R21" s="168"/>
      <c r="S21" s="168"/>
    </row>
    <row r="22" spans="1:19" ht="19.899999999999999" customHeight="1" x14ac:dyDescent="0.2">
      <c r="A22" s="34">
        <v>13</v>
      </c>
      <c r="B22" s="37"/>
      <c r="C22" s="38"/>
      <c r="D22" s="31">
        <f>SUM(Tableau42[[#This Row],[TBI et NBI Mensuel]]*12)</f>
        <v>0</v>
      </c>
      <c r="E22" s="32">
        <f>Tableau42[[#This Row],[NB Heures Mensuelles]]*12</f>
        <v>0</v>
      </c>
      <c r="F22" s="33" t="e">
        <f>Tableau42[[#This Row],[TBI-NBI Annuel]]/Tableau42[[#This Row],[Heures Annuelles]]*1820</f>
        <v>#DIV/0!</v>
      </c>
      <c r="G22" s="29">
        <f t="shared" si="0"/>
        <v>0</v>
      </c>
      <c r="H22" s="30" t="e">
        <f t="shared" si="1"/>
        <v>#DIV/0!</v>
      </c>
      <c r="I22" s="63" t="e">
        <f t="shared" si="2"/>
        <v>#DIV/0!</v>
      </c>
      <c r="J22" s="17"/>
      <c r="K22" s="62"/>
      <c r="M22" s="168"/>
      <c r="N22" s="168"/>
      <c r="O22" s="168"/>
      <c r="P22" s="168"/>
      <c r="Q22" s="168"/>
      <c r="R22" s="168"/>
      <c r="S22" s="168"/>
    </row>
    <row r="23" spans="1:19" ht="19.899999999999999" customHeight="1" x14ac:dyDescent="0.2">
      <c r="A23" s="34">
        <v>14</v>
      </c>
      <c r="B23" s="37"/>
      <c r="C23" s="38"/>
      <c r="D23" s="31">
        <f>SUM(Tableau42[[#This Row],[TBI et NBI Mensuel]]*12)</f>
        <v>0</v>
      </c>
      <c r="E23" s="32">
        <f>Tableau42[[#This Row],[NB Heures Mensuelles]]*12</f>
        <v>0</v>
      </c>
      <c r="F23" s="33" t="e">
        <f>Tableau42[[#This Row],[TBI-NBI Annuel]]/Tableau42[[#This Row],[Heures Annuelles]]*1820</f>
        <v>#DIV/0!</v>
      </c>
      <c r="G23" s="29">
        <f t="shared" si="0"/>
        <v>0</v>
      </c>
      <c r="H23" s="30" t="e">
        <f t="shared" si="1"/>
        <v>#DIV/0!</v>
      </c>
      <c r="I23" s="63" t="e">
        <f t="shared" si="2"/>
        <v>#DIV/0!</v>
      </c>
      <c r="J23" s="17"/>
      <c r="K23" s="62"/>
      <c r="M23" s="168"/>
      <c r="N23" s="168"/>
      <c r="O23" s="168"/>
      <c r="P23" s="168"/>
      <c r="Q23" s="168"/>
      <c r="R23" s="168"/>
      <c r="S23" s="168"/>
    </row>
    <row r="24" spans="1:19" ht="19.899999999999999" customHeight="1" x14ac:dyDescent="0.2">
      <c r="A24" s="34">
        <v>15</v>
      </c>
      <c r="B24" s="37"/>
      <c r="C24" s="38"/>
      <c r="D24" s="31">
        <f>SUM(Tableau42[[#This Row],[TBI et NBI Mensuel]]*12)</f>
        <v>0</v>
      </c>
      <c r="E24" s="32">
        <f>Tableau42[[#This Row],[NB Heures Mensuelles]]*12</f>
        <v>0</v>
      </c>
      <c r="F24" s="33" t="e">
        <f>Tableau42[[#This Row],[TBI-NBI Annuel]]/Tableau42[[#This Row],[Heures Annuelles]]*1820</f>
        <v>#DIV/0!</v>
      </c>
      <c r="G24" s="29">
        <f t="shared" si="0"/>
        <v>0</v>
      </c>
      <c r="H24" s="30" t="e">
        <f t="shared" si="1"/>
        <v>#DIV/0!</v>
      </c>
      <c r="I24" s="63" t="e">
        <f t="shared" si="2"/>
        <v>#DIV/0!</v>
      </c>
      <c r="J24" s="17"/>
      <c r="K24" s="62"/>
      <c r="M24" s="168"/>
      <c r="N24" s="168"/>
      <c r="O24" s="168"/>
      <c r="P24" s="168"/>
      <c r="Q24" s="168"/>
      <c r="R24" s="168"/>
      <c r="S24" s="168"/>
    </row>
    <row r="25" spans="1:19" ht="19.899999999999999" customHeight="1" x14ac:dyDescent="0.2">
      <c r="A25" s="34">
        <v>16</v>
      </c>
      <c r="B25" s="37"/>
      <c r="C25" s="38"/>
      <c r="D25" s="31">
        <f>SUM(Tableau42[[#This Row],[TBI et NBI Mensuel]]*12)</f>
        <v>0</v>
      </c>
      <c r="E25" s="32">
        <f>Tableau42[[#This Row],[NB Heures Mensuelles]]*12</f>
        <v>0</v>
      </c>
      <c r="F25" s="33" t="e">
        <f>Tableau42[[#This Row],[TBI-NBI Annuel]]/Tableau42[[#This Row],[Heures Annuelles]]*1820</f>
        <v>#DIV/0!</v>
      </c>
      <c r="G25" s="29">
        <f t="shared" si="0"/>
        <v>0</v>
      </c>
      <c r="H25" s="30" t="e">
        <f t="shared" si="1"/>
        <v>#DIV/0!</v>
      </c>
      <c r="I25" s="63" t="e">
        <f t="shared" si="2"/>
        <v>#DIV/0!</v>
      </c>
      <c r="J25" s="17"/>
      <c r="K25" s="62"/>
      <c r="M25" s="168"/>
      <c r="N25" s="168"/>
      <c r="O25" s="168"/>
      <c r="P25" s="168"/>
      <c r="Q25" s="168"/>
      <c r="R25" s="168"/>
      <c r="S25" s="168"/>
    </row>
    <row r="26" spans="1:19" ht="19.899999999999999" customHeight="1" x14ac:dyDescent="0.2">
      <c r="A26" s="34">
        <v>17</v>
      </c>
      <c r="B26" s="37"/>
      <c r="C26" s="38"/>
      <c r="D26" s="31">
        <f>SUM(Tableau42[[#This Row],[TBI et NBI Mensuel]]*12)</f>
        <v>0</v>
      </c>
      <c r="E26" s="32">
        <f>Tableau42[[#This Row],[NB Heures Mensuelles]]*12</f>
        <v>0</v>
      </c>
      <c r="F26" s="33" t="e">
        <f>Tableau42[[#This Row],[TBI-NBI Annuel]]/Tableau42[[#This Row],[Heures Annuelles]]*1820</f>
        <v>#DIV/0!</v>
      </c>
      <c r="G26" s="29">
        <f t="shared" si="0"/>
        <v>0</v>
      </c>
      <c r="H26" s="30" t="e">
        <f t="shared" si="1"/>
        <v>#DIV/0!</v>
      </c>
      <c r="I26" s="63" t="e">
        <f t="shared" si="2"/>
        <v>#DIV/0!</v>
      </c>
      <c r="J26" s="17"/>
      <c r="K26" s="62"/>
      <c r="M26" s="168"/>
      <c r="N26" s="168"/>
      <c r="O26" s="168"/>
      <c r="P26" s="168"/>
      <c r="Q26" s="168"/>
      <c r="R26" s="168"/>
      <c r="S26" s="168"/>
    </row>
    <row r="27" spans="1:19" ht="19.899999999999999" customHeight="1" x14ac:dyDescent="0.2">
      <c r="A27" s="34">
        <v>18</v>
      </c>
      <c r="B27" s="37"/>
      <c r="C27" s="38"/>
      <c r="D27" s="31">
        <f>SUM(Tableau42[[#This Row],[TBI et NBI Mensuel]]*12)</f>
        <v>0</v>
      </c>
      <c r="E27" s="32">
        <f>Tableau42[[#This Row],[NB Heures Mensuelles]]*12</f>
        <v>0</v>
      </c>
      <c r="F27" s="33" t="e">
        <f>Tableau42[[#This Row],[TBI-NBI Annuel]]/Tableau42[[#This Row],[Heures Annuelles]]*1820</f>
        <v>#DIV/0!</v>
      </c>
      <c r="G27" s="29">
        <f t="shared" si="0"/>
        <v>0</v>
      </c>
      <c r="H27" s="30" t="e">
        <f t="shared" si="1"/>
        <v>#DIV/0!</v>
      </c>
      <c r="I27" s="63" t="e">
        <f t="shared" si="2"/>
        <v>#DIV/0!</v>
      </c>
      <c r="J27" s="17"/>
      <c r="K27" s="62"/>
      <c r="M27" s="168"/>
      <c r="N27" s="168"/>
      <c r="O27" s="168"/>
      <c r="P27" s="168"/>
      <c r="Q27" s="168"/>
      <c r="R27" s="168"/>
      <c r="S27" s="168"/>
    </row>
    <row r="28" spans="1:19" ht="19.899999999999999" customHeight="1" x14ac:dyDescent="0.2">
      <c r="A28" s="34">
        <v>19</v>
      </c>
      <c r="B28" s="37"/>
      <c r="C28" s="38"/>
      <c r="D28" s="31">
        <f>SUM(Tableau42[[#This Row],[TBI et NBI Mensuel]]*12)</f>
        <v>0</v>
      </c>
      <c r="E28" s="32">
        <f>Tableau42[[#This Row],[NB Heures Mensuelles]]*12</f>
        <v>0</v>
      </c>
      <c r="F28" s="33" t="e">
        <f>Tableau42[[#This Row],[TBI-NBI Annuel]]/Tableau42[[#This Row],[Heures Annuelles]]*1820</f>
        <v>#DIV/0!</v>
      </c>
      <c r="G28" s="29">
        <f t="shared" si="0"/>
        <v>0</v>
      </c>
      <c r="H28" s="30" t="e">
        <f t="shared" si="1"/>
        <v>#DIV/0!</v>
      </c>
      <c r="I28" s="63" t="e">
        <f t="shared" si="2"/>
        <v>#DIV/0!</v>
      </c>
      <c r="J28" s="17"/>
      <c r="K28" s="62"/>
      <c r="M28" s="141" t="s">
        <v>36</v>
      </c>
      <c r="N28" s="169"/>
      <c r="O28" s="169"/>
      <c r="P28" s="169"/>
      <c r="Q28" s="169"/>
      <c r="R28" s="169"/>
      <c r="S28" s="169"/>
    </row>
    <row r="29" spans="1:19" ht="19.899999999999999" customHeight="1" x14ac:dyDescent="0.2">
      <c r="A29" s="34">
        <v>20</v>
      </c>
      <c r="B29" s="37"/>
      <c r="C29" s="38"/>
      <c r="D29" s="31">
        <f>SUM(Tableau42[[#This Row],[TBI et NBI Mensuel]]*12)</f>
        <v>0</v>
      </c>
      <c r="E29" s="32">
        <f>Tableau42[[#This Row],[NB Heures Mensuelles]]*12</f>
        <v>0</v>
      </c>
      <c r="F29" s="33" t="e">
        <f>Tableau42[[#This Row],[TBI-NBI Annuel]]/Tableau42[[#This Row],[Heures Annuelles]]*1820</f>
        <v>#DIV/0!</v>
      </c>
      <c r="G29" s="29">
        <f t="shared" si="0"/>
        <v>0</v>
      </c>
      <c r="H29" s="30" t="e">
        <f t="shared" si="1"/>
        <v>#DIV/0!</v>
      </c>
      <c r="I29" s="63" t="e">
        <f t="shared" si="2"/>
        <v>#DIV/0!</v>
      </c>
      <c r="J29" s="17"/>
      <c r="K29" s="62"/>
      <c r="M29" s="86"/>
      <c r="N29" s="86"/>
      <c r="O29" s="86"/>
      <c r="P29" s="86"/>
      <c r="Q29" s="86"/>
      <c r="R29" s="86"/>
      <c r="S29" s="86"/>
    </row>
    <row r="30" spans="1:19" ht="19.899999999999999" customHeight="1" x14ac:dyDescent="0.2">
      <c r="A30" s="34">
        <v>21</v>
      </c>
      <c r="B30" s="37"/>
      <c r="C30" s="38"/>
      <c r="D30" s="31">
        <f>SUM(Tableau42[[#This Row],[TBI et NBI Mensuel]]*12)</f>
        <v>0</v>
      </c>
      <c r="E30" s="32">
        <f>Tableau42[[#This Row],[NB Heures Mensuelles]]*12</f>
        <v>0</v>
      </c>
      <c r="F30" s="33" t="e">
        <f>Tableau42[[#This Row],[TBI-NBI Annuel]]/Tableau42[[#This Row],[Heures Annuelles]]*1820</f>
        <v>#DIV/0!</v>
      </c>
      <c r="G30" s="29">
        <f t="shared" si="0"/>
        <v>0</v>
      </c>
      <c r="H30" s="30" t="e">
        <f t="shared" si="1"/>
        <v>#DIV/0!</v>
      </c>
      <c r="I30" s="63" t="e">
        <f t="shared" si="2"/>
        <v>#DIV/0!</v>
      </c>
      <c r="J30" s="17"/>
      <c r="K30" s="62"/>
      <c r="M30" s="142" t="s">
        <v>38</v>
      </c>
      <c r="N30" s="142"/>
      <c r="O30" s="142"/>
      <c r="P30" s="142"/>
      <c r="Q30" s="142"/>
      <c r="R30" s="142"/>
      <c r="S30" s="142"/>
    </row>
    <row r="31" spans="1:19" ht="19.899999999999999" customHeight="1" x14ac:dyDescent="0.2">
      <c r="A31" s="34">
        <v>22</v>
      </c>
      <c r="B31" s="37"/>
      <c r="C31" s="38"/>
      <c r="D31" s="31">
        <f>SUM(Tableau42[[#This Row],[TBI et NBI Mensuel]]*12)</f>
        <v>0</v>
      </c>
      <c r="E31" s="32">
        <f>Tableau42[[#This Row],[NB Heures Mensuelles]]*12</f>
        <v>0</v>
      </c>
      <c r="F31" s="33" t="e">
        <f>Tableau42[[#This Row],[TBI-NBI Annuel]]/Tableau42[[#This Row],[Heures Annuelles]]*1820</f>
        <v>#DIV/0!</v>
      </c>
      <c r="G31" s="29">
        <f t="shared" si="0"/>
        <v>0</v>
      </c>
      <c r="H31" s="30" t="e">
        <f t="shared" si="1"/>
        <v>#DIV/0!</v>
      </c>
      <c r="I31" s="63" t="e">
        <f t="shared" si="2"/>
        <v>#DIV/0!</v>
      </c>
      <c r="J31" s="17"/>
      <c r="K31" s="62"/>
      <c r="M31" s="142"/>
      <c r="N31" s="142"/>
      <c r="O31" s="142"/>
      <c r="P31" s="142"/>
      <c r="Q31" s="142"/>
      <c r="R31" s="142"/>
      <c r="S31" s="142"/>
    </row>
    <row r="32" spans="1:19" ht="19.899999999999999" customHeight="1" x14ac:dyDescent="0.2">
      <c r="A32" s="34">
        <v>23</v>
      </c>
      <c r="B32" s="37"/>
      <c r="C32" s="38"/>
      <c r="D32" s="31">
        <f>SUM(Tableau42[[#This Row],[TBI et NBI Mensuel]]*12)</f>
        <v>0</v>
      </c>
      <c r="E32" s="32">
        <f>Tableau42[[#This Row],[NB Heures Mensuelles]]*12</f>
        <v>0</v>
      </c>
      <c r="F32" s="33" t="e">
        <f>Tableau42[[#This Row],[TBI-NBI Annuel]]/Tableau42[[#This Row],[Heures Annuelles]]*1820</f>
        <v>#DIV/0!</v>
      </c>
      <c r="G32" s="29">
        <f t="shared" si="0"/>
        <v>0</v>
      </c>
      <c r="H32" s="30" t="e">
        <f t="shared" si="1"/>
        <v>#DIV/0!</v>
      </c>
      <c r="I32" s="63" t="e">
        <f t="shared" si="2"/>
        <v>#DIV/0!</v>
      </c>
      <c r="J32" s="17"/>
      <c r="K32" s="62"/>
      <c r="M32" s="86"/>
      <c r="N32" s="86"/>
      <c r="O32" s="86"/>
      <c r="P32" s="86"/>
      <c r="Q32" s="86"/>
      <c r="R32" s="86"/>
      <c r="S32" s="86"/>
    </row>
    <row r="33" spans="1:19" ht="19.899999999999999" customHeight="1" x14ac:dyDescent="0.2">
      <c r="A33" s="34">
        <v>24</v>
      </c>
      <c r="B33" s="37"/>
      <c r="C33" s="38"/>
      <c r="D33" s="31">
        <f>SUM(Tableau42[[#This Row],[TBI et NBI Mensuel]]*12)</f>
        <v>0</v>
      </c>
      <c r="E33" s="32">
        <f>Tableau42[[#This Row],[NB Heures Mensuelles]]*12</f>
        <v>0</v>
      </c>
      <c r="F33" s="33" t="e">
        <f>Tableau42[[#This Row],[TBI-NBI Annuel]]/Tableau42[[#This Row],[Heures Annuelles]]*1820</f>
        <v>#DIV/0!</v>
      </c>
      <c r="G33" s="29">
        <f t="shared" si="0"/>
        <v>0</v>
      </c>
      <c r="H33" s="30" t="e">
        <f t="shared" si="1"/>
        <v>#DIV/0!</v>
      </c>
      <c r="I33" s="63" t="e">
        <f t="shared" si="2"/>
        <v>#DIV/0!</v>
      </c>
      <c r="J33" s="17"/>
      <c r="K33" s="62"/>
      <c r="M33" s="86"/>
      <c r="N33" s="86"/>
      <c r="O33" s="86"/>
      <c r="P33" s="86"/>
      <c r="Q33" s="86"/>
      <c r="R33" s="86"/>
      <c r="S33" s="86"/>
    </row>
    <row r="34" spans="1:19" ht="19.899999999999999" customHeight="1" x14ac:dyDescent="0.2">
      <c r="A34" s="34">
        <v>25</v>
      </c>
      <c r="B34" s="37"/>
      <c r="C34" s="38"/>
      <c r="D34" s="31">
        <f>SUM(Tableau42[[#This Row],[TBI et NBI Mensuel]]*12)</f>
        <v>0</v>
      </c>
      <c r="E34" s="32">
        <f>Tableau42[[#This Row],[NB Heures Mensuelles]]*12</f>
        <v>0</v>
      </c>
      <c r="F34" s="33" t="e">
        <f>Tableau42[[#This Row],[TBI-NBI Annuel]]/Tableau42[[#This Row],[Heures Annuelles]]*1820</f>
        <v>#DIV/0!</v>
      </c>
      <c r="G34" s="29">
        <f t="shared" si="0"/>
        <v>0</v>
      </c>
      <c r="H34" s="30" t="e">
        <f t="shared" si="1"/>
        <v>#DIV/0!</v>
      </c>
      <c r="I34" s="63" t="e">
        <f t="shared" si="2"/>
        <v>#DIV/0!</v>
      </c>
      <c r="J34" s="17"/>
      <c r="K34" s="62"/>
      <c r="M34" s="86"/>
      <c r="N34" s="86"/>
      <c r="O34" s="86"/>
      <c r="P34" s="86"/>
      <c r="Q34" s="86"/>
      <c r="R34" s="86"/>
      <c r="S34" s="86"/>
    </row>
    <row r="35" spans="1:19" ht="19.899999999999999" customHeight="1" x14ac:dyDescent="0.2">
      <c r="A35" s="34">
        <v>26</v>
      </c>
      <c r="B35" s="37"/>
      <c r="C35" s="38"/>
      <c r="D35" s="31">
        <f>SUM(Tableau42[[#This Row],[TBI et NBI Mensuel]]*12)</f>
        <v>0</v>
      </c>
      <c r="E35" s="32">
        <f>Tableau42[[#This Row],[NB Heures Mensuelles]]*12</f>
        <v>0</v>
      </c>
      <c r="F35" s="33" t="e">
        <f>Tableau42[[#This Row],[TBI-NBI Annuel]]/Tableau42[[#This Row],[Heures Annuelles]]*1820</f>
        <v>#DIV/0!</v>
      </c>
      <c r="G35" s="29">
        <f t="shared" si="0"/>
        <v>0</v>
      </c>
      <c r="H35" s="30" t="e">
        <f t="shared" si="1"/>
        <v>#DIV/0!</v>
      </c>
      <c r="I35" s="63" t="e">
        <f t="shared" si="2"/>
        <v>#DIV/0!</v>
      </c>
      <c r="J35" s="17"/>
      <c r="K35" s="62"/>
      <c r="M35" s="86"/>
      <c r="N35" s="86"/>
      <c r="O35" s="86"/>
      <c r="P35" s="86"/>
      <c r="Q35" s="86"/>
      <c r="R35" s="86"/>
      <c r="S35" s="86"/>
    </row>
    <row r="36" spans="1:19" ht="19.899999999999999" customHeight="1" x14ac:dyDescent="0.2">
      <c r="A36" s="34">
        <v>27</v>
      </c>
      <c r="B36" s="37"/>
      <c r="C36" s="38"/>
      <c r="D36" s="31">
        <f>SUM(Tableau42[[#This Row],[TBI et NBI Mensuel]]*12)</f>
        <v>0</v>
      </c>
      <c r="E36" s="32">
        <f>Tableau42[[#This Row],[NB Heures Mensuelles]]*12</f>
        <v>0</v>
      </c>
      <c r="F36" s="33" t="e">
        <f>Tableau42[[#This Row],[TBI-NBI Annuel]]/Tableau42[[#This Row],[Heures Annuelles]]*1820</f>
        <v>#DIV/0!</v>
      </c>
      <c r="G36" s="29">
        <f t="shared" si="0"/>
        <v>0</v>
      </c>
      <c r="H36" s="30" t="e">
        <f t="shared" si="1"/>
        <v>#DIV/0!</v>
      </c>
      <c r="I36" s="63" t="e">
        <f t="shared" si="2"/>
        <v>#DIV/0!</v>
      </c>
      <c r="J36" s="17"/>
      <c r="K36" s="62"/>
      <c r="M36" s="86"/>
      <c r="N36" s="86"/>
      <c r="O36" s="86"/>
      <c r="P36" s="86"/>
      <c r="Q36" s="86"/>
      <c r="R36" s="86"/>
      <c r="S36" s="86"/>
    </row>
    <row r="37" spans="1:19" ht="19.899999999999999" customHeight="1" x14ac:dyDescent="0.2">
      <c r="A37" s="34">
        <v>28</v>
      </c>
      <c r="B37" s="37"/>
      <c r="C37" s="38"/>
      <c r="D37" s="31">
        <f>SUM(Tableau42[[#This Row],[TBI et NBI Mensuel]]*12)</f>
        <v>0</v>
      </c>
      <c r="E37" s="32">
        <f>Tableau42[[#This Row],[NB Heures Mensuelles]]*12</f>
        <v>0</v>
      </c>
      <c r="F37" s="33" t="e">
        <f>Tableau42[[#This Row],[TBI-NBI Annuel]]/Tableau42[[#This Row],[Heures Annuelles]]*1820</f>
        <v>#DIV/0!</v>
      </c>
      <c r="G37" s="29">
        <f t="shared" si="0"/>
        <v>0</v>
      </c>
      <c r="H37" s="30" t="e">
        <f t="shared" si="1"/>
        <v>#DIV/0!</v>
      </c>
      <c r="I37" s="63" t="e">
        <f t="shared" si="2"/>
        <v>#DIV/0!</v>
      </c>
      <c r="J37" s="17"/>
      <c r="K37" s="62"/>
      <c r="M37" s="86"/>
      <c r="N37" s="86"/>
      <c r="O37" s="86"/>
      <c r="P37" s="86"/>
      <c r="Q37" s="86"/>
      <c r="R37" s="86"/>
      <c r="S37" s="86"/>
    </row>
    <row r="38" spans="1:19" ht="19.899999999999999" customHeight="1" x14ac:dyDescent="0.2">
      <c r="A38" s="34">
        <v>29</v>
      </c>
      <c r="B38" s="37"/>
      <c r="C38" s="38"/>
      <c r="D38" s="31">
        <f>SUM(Tableau42[[#This Row],[TBI et NBI Mensuel]]*12)</f>
        <v>0</v>
      </c>
      <c r="E38" s="32">
        <f>Tableau42[[#This Row],[NB Heures Mensuelles]]*12</f>
        <v>0</v>
      </c>
      <c r="F38" s="33" t="e">
        <f>Tableau42[[#This Row],[TBI-NBI Annuel]]/Tableau42[[#This Row],[Heures Annuelles]]*1820</f>
        <v>#DIV/0!</v>
      </c>
      <c r="G38" s="29">
        <f t="shared" si="0"/>
        <v>0</v>
      </c>
      <c r="H38" s="30" t="e">
        <f t="shared" si="1"/>
        <v>#DIV/0!</v>
      </c>
      <c r="I38" s="63" t="e">
        <f t="shared" si="2"/>
        <v>#DIV/0!</v>
      </c>
      <c r="J38" s="17"/>
      <c r="K38" s="62"/>
      <c r="M38" s="86"/>
      <c r="N38" s="86"/>
      <c r="O38" s="86"/>
      <c r="P38" s="86"/>
      <c r="Q38" s="86"/>
      <c r="R38" s="86"/>
      <c r="S38" s="86"/>
    </row>
    <row r="39" spans="1:19" ht="19.899999999999999" customHeight="1" x14ac:dyDescent="0.2">
      <c r="A39" s="34">
        <v>30</v>
      </c>
      <c r="B39" s="37"/>
      <c r="C39" s="38"/>
      <c r="D39" s="31">
        <f>SUM(Tableau42[[#This Row],[TBI et NBI Mensuel]]*12)</f>
        <v>0</v>
      </c>
      <c r="E39" s="32">
        <f>Tableau42[[#This Row],[NB Heures Mensuelles]]*12</f>
        <v>0</v>
      </c>
      <c r="F39" s="33" t="e">
        <f>Tableau42[[#This Row],[TBI-NBI Annuel]]/Tableau42[[#This Row],[Heures Annuelles]]*1820</f>
        <v>#DIV/0!</v>
      </c>
      <c r="G39" s="29">
        <f t="shared" si="0"/>
        <v>0</v>
      </c>
      <c r="H39" s="30" t="e">
        <f t="shared" si="1"/>
        <v>#DIV/0!</v>
      </c>
      <c r="I39" s="63" t="e">
        <f t="shared" si="2"/>
        <v>#DIV/0!</v>
      </c>
      <c r="J39" s="17"/>
      <c r="K39" s="62"/>
      <c r="M39" s="86"/>
      <c r="N39" s="86"/>
      <c r="O39" s="86"/>
      <c r="P39" s="86"/>
      <c r="Q39" s="86"/>
      <c r="R39" s="86"/>
      <c r="S39" s="86"/>
    </row>
    <row r="40" spans="1:19" ht="19.899999999999999" customHeight="1" x14ac:dyDescent="0.2">
      <c r="A40" s="34">
        <v>31</v>
      </c>
      <c r="B40" s="37"/>
      <c r="C40" s="38"/>
      <c r="D40" s="31">
        <f>SUM(Tableau42[[#This Row],[TBI et NBI Mensuel]]*12)</f>
        <v>0</v>
      </c>
      <c r="E40" s="32">
        <f>Tableau42[[#This Row],[NB Heures Mensuelles]]*12</f>
        <v>0</v>
      </c>
      <c r="F40" s="33" t="e">
        <f>Tableau42[[#This Row],[TBI-NBI Annuel]]/Tableau42[[#This Row],[Heures Annuelles]]*1820</f>
        <v>#DIV/0!</v>
      </c>
      <c r="G40" s="29">
        <f t="shared" si="0"/>
        <v>0</v>
      </c>
      <c r="H40" s="30" t="e">
        <f t="shared" si="1"/>
        <v>#DIV/0!</v>
      </c>
      <c r="I40" s="63" t="e">
        <f t="shared" si="2"/>
        <v>#DIV/0!</v>
      </c>
      <c r="J40" s="17"/>
      <c r="K40" s="62"/>
      <c r="M40" s="86"/>
      <c r="N40" s="86"/>
      <c r="O40" s="86"/>
      <c r="P40" s="86"/>
      <c r="Q40" s="86"/>
      <c r="R40" s="86"/>
      <c r="S40" s="86"/>
    </row>
    <row r="41" spans="1:19" ht="19.899999999999999" customHeight="1" x14ac:dyDescent="0.2">
      <c r="A41" s="34">
        <v>32</v>
      </c>
      <c r="B41" s="37"/>
      <c r="C41" s="38"/>
      <c r="D41" s="31">
        <f>SUM(Tableau42[[#This Row],[TBI et NBI Mensuel]]*12)</f>
        <v>0</v>
      </c>
      <c r="E41" s="32">
        <f>Tableau42[[#This Row],[NB Heures Mensuelles]]*12</f>
        <v>0</v>
      </c>
      <c r="F41" s="33" t="e">
        <f>Tableau42[[#This Row],[TBI-NBI Annuel]]/Tableau42[[#This Row],[Heures Annuelles]]*1820</f>
        <v>#DIV/0!</v>
      </c>
      <c r="G41" s="29">
        <f t="shared" si="0"/>
        <v>0</v>
      </c>
      <c r="H41" s="30" t="e">
        <f t="shared" si="1"/>
        <v>#DIV/0!</v>
      </c>
      <c r="I41" s="63" t="e">
        <f t="shared" si="2"/>
        <v>#DIV/0!</v>
      </c>
      <c r="J41" s="17"/>
      <c r="K41" s="62"/>
    </row>
    <row r="42" spans="1:19" ht="19.899999999999999" customHeight="1" x14ac:dyDescent="0.2">
      <c r="A42" s="34">
        <v>33</v>
      </c>
      <c r="B42" s="37"/>
      <c r="C42" s="38"/>
      <c r="D42" s="31">
        <f>SUM(Tableau42[[#This Row],[TBI et NBI Mensuel]]*12)</f>
        <v>0</v>
      </c>
      <c r="E42" s="32">
        <f>Tableau42[[#This Row],[NB Heures Mensuelles]]*12</f>
        <v>0</v>
      </c>
      <c r="F42" s="33" t="e">
        <f>Tableau42[[#This Row],[TBI-NBI Annuel]]/Tableau42[[#This Row],[Heures Annuelles]]*1820</f>
        <v>#DIV/0!</v>
      </c>
      <c r="G42" s="29">
        <f t="shared" si="0"/>
        <v>0</v>
      </c>
      <c r="H42" s="30" t="e">
        <f t="shared" si="1"/>
        <v>#DIV/0!</v>
      </c>
      <c r="I42" s="63" t="e">
        <f t="shared" si="2"/>
        <v>#DIV/0!</v>
      </c>
      <c r="J42" s="17"/>
      <c r="K42" s="62"/>
    </row>
    <row r="43" spans="1:19" ht="19.899999999999999" customHeight="1" x14ac:dyDescent="0.2">
      <c r="A43" s="34">
        <v>34</v>
      </c>
      <c r="B43" s="37"/>
      <c r="C43" s="38"/>
      <c r="D43" s="31">
        <f>SUM(Tableau42[[#This Row],[TBI et NBI Mensuel]]*12)</f>
        <v>0</v>
      </c>
      <c r="E43" s="32">
        <f>Tableau42[[#This Row],[NB Heures Mensuelles]]*12</f>
        <v>0</v>
      </c>
      <c r="F43" s="33" t="e">
        <f>Tableau42[[#This Row],[TBI-NBI Annuel]]/Tableau42[[#This Row],[Heures Annuelles]]*1820</f>
        <v>#DIV/0!</v>
      </c>
      <c r="G43" s="29">
        <f t="shared" si="0"/>
        <v>0</v>
      </c>
      <c r="H43" s="30" t="e">
        <f t="shared" si="1"/>
        <v>#DIV/0!</v>
      </c>
      <c r="I43" s="63" t="e">
        <f t="shared" si="2"/>
        <v>#DIV/0!</v>
      </c>
      <c r="J43" s="17"/>
      <c r="K43" s="62"/>
    </row>
    <row r="44" spans="1:19" ht="19.899999999999999" customHeight="1" x14ac:dyDescent="0.2">
      <c r="A44" s="34">
        <v>35</v>
      </c>
      <c r="B44" s="37"/>
      <c r="C44" s="38"/>
      <c r="D44" s="31">
        <f>SUM(Tableau42[[#This Row],[TBI et NBI Mensuel]]*12)</f>
        <v>0</v>
      </c>
      <c r="E44" s="32">
        <f>Tableau42[[#This Row],[NB Heures Mensuelles]]*12</f>
        <v>0</v>
      </c>
      <c r="F44" s="33" t="e">
        <f>Tableau42[[#This Row],[TBI-NBI Annuel]]/Tableau42[[#This Row],[Heures Annuelles]]*1820</f>
        <v>#DIV/0!</v>
      </c>
      <c r="G44" s="29">
        <f t="shared" si="0"/>
        <v>0</v>
      </c>
      <c r="H44" s="30" t="e">
        <f t="shared" si="1"/>
        <v>#DIV/0!</v>
      </c>
      <c r="I44" s="63" t="e">
        <f t="shared" si="2"/>
        <v>#DIV/0!</v>
      </c>
      <c r="J44" s="17"/>
      <c r="K44" s="62"/>
    </row>
    <row r="45" spans="1:19" ht="19.899999999999999" customHeight="1" x14ac:dyDescent="0.2">
      <c r="A45" s="34">
        <v>36</v>
      </c>
      <c r="B45" s="37"/>
      <c r="C45" s="38"/>
      <c r="D45" s="31">
        <f>SUM(Tableau42[[#This Row],[TBI et NBI Mensuel]]*12)</f>
        <v>0</v>
      </c>
      <c r="E45" s="32">
        <f>Tableau42[[#This Row],[NB Heures Mensuelles]]*12</f>
        <v>0</v>
      </c>
      <c r="F45" s="33" t="e">
        <f>Tableau42[[#This Row],[TBI-NBI Annuel]]/Tableau42[[#This Row],[Heures Annuelles]]*1820</f>
        <v>#DIV/0!</v>
      </c>
      <c r="G45" s="29">
        <f t="shared" si="0"/>
        <v>0</v>
      </c>
      <c r="H45" s="30" t="e">
        <f t="shared" si="1"/>
        <v>#DIV/0!</v>
      </c>
      <c r="I45" s="63" t="e">
        <f t="shared" si="2"/>
        <v>#DIV/0!</v>
      </c>
      <c r="J45" s="17"/>
      <c r="K45" s="62"/>
    </row>
    <row r="46" spans="1:19" ht="19.899999999999999" customHeight="1" x14ac:dyDescent="0.2">
      <c r="A46" s="34">
        <v>37</v>
      </c>
      <c r="B46" s="37"/>
      <c r="C46" s="38"/>
      <c r="D46" s="31">
        <f>SUM(Tableau42[[#This Row],[TBI et NBI Mensuel]]*12)</f>
        <v>0</v>
      </c>
      <c r="E46" s="32">
        <f>Tableau42[[#This Row],[NB Heures Mensuelles]]*12</f>
        <v>0</v>
      </c>
      <c r="F46" s="33" t="e">
        <f>Tableau42[[#This Row],[TBI-NBI Annuel]]/Tableau42[[#This Row],[Heures Annuelles]]*1820</f>
        <v>#DIV/0!</v>
      </c>
      <c r="G46" s="29">
        <f t="shared" si="0"/>
        <v>0</v>
      </c>
      <c r="H46" s="30" t="e">
        <f t="shared" si="1"/>
        <v>#DIV/0!</v>
      </c>
      <c r="I46" s="63" t="e">
        <f t="shared" si="2"/>
        <v>#DIV/0!</v>
      </c>
      <c r="J46" s="17"/>
      <c r="K46" s="62"/>
    </row>
    <row r="47" spans="1:19" ht="19.899999999999999" customHeight="1" x14ac:dyDescent="0.2">
      <c r="A47" s="34">
        <v>38</v>
      </c>
      <c r="B47" s="37"/>
      <c r="C47" s="38"/>
      <c r="D47" s="31">
        <f>SUM(Tableau42[[#This Row],[TBI et NBI Mensuel]]*12)</f>
        <v>0</v>
      </c>
      <c r="E47" s="32">
        <f>Tableau42[[#This Row],[NB Heures Mensuelles]]*12</f>
        <v>0</v>
      </c>
      <c r="F47" s="33" t="e">
        <f>Tableau42[[#This Row],[TBI-NBI Annuel]]/Tableau42[[#This Row],[Heures Annuelles]]*1820</f>
        <v>#DIV/0!</v>
      </c>
      <c r="G47" s="29">
        <f t="shared" si="0"/>
        <v>0</v>
      </c>
      <c r="H47" s="30" t="e">
        <f t="shared" si="1"/>
        <v>#DIV/0!</v>
      </c>
      <c r="I47" s="63" t="e">
        <f t="shared" si="2"/>
        <v>#DIV/0!</v>
      </c>
      <c r="J47" s="17"/>
      <c r="K47" s="62"/>
      <c r="M47" s="140" t="s">
        <v>37</v>
      </c>
      <c r="N47" s="140"/>
      <c r="O47" s="140"/>
      <c r="P47" s="140"/>
      <c r="Q47" s="140"/>
      <c r="R47" s="140"/>
      <c r="S47" s="140"/>
    </row>
    <row r="48" spans="1:19" ht="19.899999999999999" customHeight="1" x14ac:dyDescent="0.2">
      <c r="A48" s="34">
        <v>39</v>
      </c>
      <c r="B48" s="37"/>
      <c r="C48" s="38"/>
      <c r="D48" s="31">
        <f>SUM(Tableau42[[#This Row],[TBI et NBI Mensuel]]*12)</f>
        <v>0</v>
      </c>
      <c r="E48" s="32">
        <f>Tableau42[[#This Row],[NB Heures Mensuelles]]*12</f>
        <v>0</v>
      </c>
      <c r="F48" s="33" t="e">
        <f>Tableau42[[#This Row],[TBI-NBI Annuel]]/Tableau42[[#This Row],[Heures Annuelles]]*1820</f>
        <v>#DIV/0!</v>
      </c>
      <c r="G48" s="29">
        <f t="shared" si="0"/>
        <v>0</v>
      </c>
      <c r="H48" s="30" t="e">
        <f t="shared" si="1"/>
        <v>#DIV/0!</v>
      </c>
      <c r="I48" s="63" t="e">
        <f t="shared" si="2"/>
        <v>#DIV/0!</v>
      </c>
      <c r="J48" s="17"/>
      <c r="K48" s="62"/>
      <c r="M48" s="140"/>
      <c r="N48" s="140"/>
      <c r="O48" s="140"/>
      <c r="P48" s="140"/>
      <c r="Q48" s="140"/>
      <c r="R48" s="140"/>
      <c r="S48" s="140"/>
    </row>
    <row r="49" spans="1:19" ht="19.899999999999999" customHeight="1" x14ac:dyDescent="0.2">
      <c r="A49" s="34">
        <v>40</v>
      </c>
      <c r="B49" s="37"/>
      <c r="C49" s="38"/>
      <c r="D49" s="31">
        <f>SUM(Tableau42[[#This Row],[TBI et NBI Mensuel]]*12)</f>
        <v>0</v>
      </c>
      <c r="E49" s="32">
        <f>Tableau42[[#This Row],[NB Heures Mensuelles]]*12</f>
        <v>0</v>
      </c>
      <c r="F49" s="33" t="e">
        <f>Tableau42[[#This Row],[TBI-NBI Annuel]]/Tableau42[[#This Row],[Heures Annuelles]]*1820</f>
        <v>#DIV/0!</v>
      </c>
      <c r="G49" s="29">
        <f t="shared" si="0"/>
        <v>0</v>
      </c>
      <c r="H49" s="30" t="e">
        <f t="shared" si="1"/>
        <v>#DIV/0!</v>
      </c>
      <c r="I49" s="63" t="e">
        <f t="shared" si="2"/>
        <v>#DIV/0!</v>
      </c>
      <c r="J49" s="17"/>
      <c r="K49" s="62"/>
      <c r="M49" s="140"/>
      <c r="N49" s="140"/>
      <c r="O49" s="140"/>
      <c r="P49" s="140"/>
      <c r="Q49" s="140"/>
      <c r="R49" s="140"/>
      <c r="S49" s="140"/>
    </row>
    <row r="50" spans="1:19" ht="19.899999999999999" customHeight="1" x14ac:dyDescent="0.2">
      <c r="A50" s="34">
        <v>41</v>
      </c>
      <c r="B50" s="37"/>
      <c r="C50" s="38"/>
      <c r="D50" s="31">
        <f>SUM(Tableau42[[#This Row],[TBI et NBI Mensuel]]*12)</f>
        <v>0</v>
      </c>
      <c r="E50" s="32">
        <f>Tableau42[[#This Row],[NB Heures Mensuelles]]*12</f>
        <v>0</v>
      </c>
      <c r="F50" s="33" t="e">
        <f>Tableau42[[#This Row],[TBI-NBI Annuel]]/Tableau42[[#This Row],[Heures Annuelles]]*1820</f>
        <v>#DIV/0!</v>
      </c>
      <c r="G50" s="29">
        <f t="shared" si="0"/>
        <v>0</v>
      </c>
      <c r="H50" s="30" t="e">
        <f t="shared" si="1"/>
        <v>#DIV/0!</v>
      </c>
      <c r="I50" s="63" t="e">
        <f t="shared" si="2"/>
        <v>#DIV/0!</v>
      </c>
      <c r="J50" s="17"/>
      <c r="K50" s="62"/>
      <c r="M50" s="86"/>
      <c r="N50" s="86"/>
      <c r="O50" s="86"/>
      <c r="P50" s="86"/>
      <c r="Q50" s="86"/>
      <c r="R50" s="86"/>
      <c r="S50" s="86"/>
    </row>
    <row r="51" spans="1:19" ht="19.899999999999999" customHeight="1" x14ac:dyDescent="0.2">
      <c r="A51" s="34">
        <v>42</v>
      </c>
      <c r="B51" s="37"/>
      <c r="C51" s="38"/>
      <c r="D51" s="31">
        <f>SUM(Tableau42[[#This Row],[TBI et NBI Mensuel]]*12)</f>
        <v>0</v>
      </c>
      <c r="E51" s="32">
        <f>Tableau42[[#This Row],[NB Heures Mensuelles]]*12</f>
        <v>0</v>
      </c>
      <c r="F51" s="33" t="e">
        <f>Tableau42[[#This Row],[TBI-NBI Annuel]]/Tableau42[[#This Row],[Heures Annuelles]]*1820</f>
        <v>#DIV/0!</v>
      </c>
      <c r="G51" s="29">
        <f t="shared" si="0"/>
        <v>0</v>
      </c>
      <c r="H51" s="30" t="e">
        <f t="shared" si="1"/>
        <v>#DIV/0!</v>
      </c>
      <c r="I51" s="63" t="e">
        <f t="shared" si="2"/>
        <v>#DIV/0!</v>
      </c>
      <c r="J51" s="17"/>
      <c r="K51" s="62"/>
      <c r="M51" s="86"/>
      <c r="N51" s="86"/>
      <c r="O51" s="86"/>
      <c r="P51" s="86"/>
      <c r="Q51" s="86"/>
      <c r="R51" s="86"/>
      <c r="S51" s="86"/>
    </row>
    <row r="52" spans="1:19" ht="19.899999999999999" customHeight="1" x14ac:dyDescent="0.2">
      <c r="A52" s="34">
        <v>43</v>
      </c>
      <c r="B52" s="37"/>
      <c r="C52" s="38"/>
      <c r="D52" s="31">
        <f>SUM(Tableau42[[#This Row],[TBI et NBI Mensuel]]*12)</f>
        <v>0</v>
      </c>
      <c r="E52" s="32">
        <f>Tableau42[[#This Row],[NB Heures Mensuelles]]*12</f>
        <v>0</v>
      </c>
      <c r="F52" s="33" t="e">
        <f>Tableau42[[#This Row],[TBI-NBI Annuel]]/Tableau42[[#This Row],[Heures Annuelles]]*1820</f>
        <v>#DIV/0!</v>
      </c>
      <c r="G52" s="29">
        <f t="shared" si="0"/>
        <v>0</v>
      </c>
      <c r="H52" s="30" t="e">
        <f t="shared" si="1"/>
        <v>#DIV/0!</v>
      </c>
      <c r="I52" s="63" t="e">
        <f t="shared" si="2"/>
        <v>#DIV/0!</v>
      </c>
      <c r="J52" s="17"/>
      <c r="K52" s="62"/>
    </row>
    <row r="53" spans="1:19" ht="19.899999999999999" customHeight="1" x14ac:dyDescent="0.2">
      <c r="A53" s="34">
        <v>44</v>
      </c>
      <c r="B53" s="37"/>
      <c r="C53" s="38"/>
      <c r="D53" s="31">
        <f>SUM(Tableau42[[#This Row],[TBI et NBI Mensuel]]*12)</f>
        <v>0</v>
      </c>
      <c r="E53" s="32">
        <f>Tableau42[[#This Row],[NB Heures Mensuelles]]*12</f>
        <v>0</v>
      </c>
      <c r="F53" s="33" t="e">
        <f>Tableau42[[#This Row],[TBI-NBI Annuel]]/Tableau42[[#This Row],[Heures Annuelles]]*1820</f>
        <v>#DIV/0!</v>
      </c>
      <c r="G53" s="29">
        <f t="shared" si="0"/>
        <v>0</v>
      </c>
      <c r="H53" s="30" t="e">
        <f t="shared" si="1"/>
        <v>#DIV/0!</v>
      </c>
      <c r="I53" s="63" t="e">
        <f t="shared" si="2"/>
        <v>#DIV/0!</v>
      </c>
      <c r="J53" s="17"/>
      <c r="K53" s="62"/>
    </row>
    <row r="54" spans="1:19" ht="19.899999999999999" customHeight="1" x14ac:dyDescent="0.2">
      <c r="A54" s="34">
        <v>45</v>
      </c>
      <c r="B54" s="37"/>
      <c r="C54" s="38"/>
      <c r="D54" s="31">
        <f>SUM(Tableau42[[#This Row],[TBI et NBI Mensuel]]*12)</f>
        <v>0</v>
      </c>
      <c r="E54" s="32">
        <f>Tableau42[[#This Row],[NB Heures Mensuelles]]*12</f>
        <v>0</v>
      </c>
      <c r="F54" s="33" t="e">
        <f>Tableau42[[#This Row],[TBI-NBI Annuel]]/Tableau42[[#This Row],[Heures Annuelles]]*1820</f>
        <v>#DIV/0!</v>
      </c>
      <c r="G54" s="29">
        <f t="shared" si="0"/>
        <v>0</v>
      </c>
      <c r="H54" s="30" t="e">
        <f t="shared" si="1"/>
        <v>#DIV/0!</v>
      </c>
      <c r="I54" s="63" t="e">
        <f t="shared" si="2"/>
        <v>#DIV/0!</v>
      </c>
      <c r="J54" s="17"/>
      <c r="K54" s="62"/>
    </row>
    <row r="55" spans="1:19" ht="19.899999999999999" customHeight="1" x14ac:dyDescent="0.2">
      <c r="A55" s="34">
        <v>46</v>
      </c>
      <c r="B55" s="37"/>
      <c r="C55" s="38"/>
      <c r="D55" s="31">
        <f>SUM(Tableau42[[#This Row],[TBI et NBI Mensuel]]*12)</f>
        <v>0</v>
      </c>
      <c r="E55" s="32">
        <f>Tableau42[[#This Row],[NB Heures Mensuelles]]*12</f>
        <v>0</v>
      </c>
      <c r="F55" s="33" t="e">
        <f>Tableau42[[#This Row],[TBI-NBI Annuel]]/Tableau42[[#This Row],[Heures Annuelles]]*1820</f>
        <v>#DIV/0!</v>
      </c>
      <c r="G55" s="29">
        <f t="shared" si="0"/>
        <v>0</v>
      </c>
      <c r="H55" s="30" t="e">
        <f t="shared" si="1"/>
        <v>#DIV/0!</v>
      </c>
      <c r="I55" s="63" t="e">
        <f t="shared" si="2"/>
        <v>#DIV/0!</v>
      </c>
      <c r="J55" s="17"/>
      <c r="K55" s="62"/>
    </row>
    <row r="56" spans="1:19" ht="19.899999999999999" customHeight="1" x14ac:dyDescent="0.2">
      <c r="A56" s="34">
        <v>47</v>
      </c>
      <c r="B56" s="37"/>
      <c r="C56" s="38"/>
      <c r="D56" s="31">
        <f>SUM(Tableau42[[#This Row],[TBI et NBI Mensuel]]*12)</f>
        <v>0</v>
      </c>
      <c r="E56" s="32">
        <f>Tableau42[[#This Row],[NB Heures Mensuelles]]*12</f>
        <v>0</v>
      </c>
      <c r="F56" s="33" t="e">
        <f>Tableau42[[#This Row],[TBI-NBI Annuel]]/Tableau42[[#This Row],[Heures Annuelles]]*1820</f>
        <v>#DIV/0!</v>
      </c>
      <c r="G56" s="29">
        <f t="shared" si="0"/>
        <v>0</v>
      </c>
      <c r="H56" s="30" t="e">
        <f t="shared" si="1"/>
        <v>#DIV/0!</v>
      </c>
      <c r="I56" s="63" t="e">
        <f t="shared" si="2"/>
        <v>#DIV/0!</v>
      </c>
      <c r="J56" s="17"/>
      <c r="K56" s="62"/>
    </row>
    <row r="57" spans="1:19" ht="19.899999999999999" customHeight="1" x14ac:dyDescent="0.2">
      <c r="A57" s="34">
        <v>48</v>
      </c>
      <c r="B57" s="37"/>
      <c r="C57" s="38"/>
      <c r="D57" s="31">
        <f>SUM(Tableau42[[#This Row],[TBI et NBI Mensuel]]*12)</f>
        <v>0</v>
      </c>
      <c r="E57" s="32">
        <f>Tableau42[[#This Row],[NB Heures Mensuelles]]*12</f>
        <v>0</v>
      </c>
      <c r="F57" s="33" t="e">
        <f>Tableau42[[#This Row],[TBI-NBI Annuel]]/Tableau42[[#This Row],[Heures Annuelles]]*1820</f>
        <v>#DIV/0!</v>
      </c>
      <c r="G57" s="29">
        <f t="shared" si="0"/>
        <v>0</v>
      </c>
      <c r="H57" s="30" t="e">
        <f t="shared" si="1"/>
        <v>#DIV/0!</v>
      </c>
      <c r="I57" s="63" t="e">
        <f t="shared" si="2"/>
        <v>#DIV/0!</v>
      </c>
      <c r="J57" s="17"/>
      <c r="K57" s="62"/>
    </row>
    <row r="58" spans="1:19" ht="19.899999999999999" customHeight="1" x14ac:dyDescent="0.2">
      <c r="A58" s="34">
        <v>49</v>
      </c>
      <c r="B58" s="37"/>
      <c r="C58" s="38"/>
      <c r="D58" s="31">
        <f>SUM(Tableau42[[#This Row],[TBI et NBI Mensuel]]*12)</f>
        <v>0</v>
      </c>
      <c r="E58" s="32">
        <f>Tableau42[[#This Row],[NB Heures Mensuelles]]*12</f>
        <v>0</v>
      </c>
      <c r="F58" s="33" t="e">
        <f>Tableau42[[#This Row],[TBI-NBI Annuel]]/Tableau42[[#This Row],[Heures Annuelles]]*1820</f>
        <v>#DIV/0!</v>
      </c>
      <c r="G58" s="29">
        <f t="shared" si="0"/>
        <v>0</v>
      </c>
      <c r="H58" s="30" t="e">
        <f t="shared" si="1"/>
        <v>#DIV/0!</v>
      </c>
      <c r="I58" s="63" t="e">
        <f t="shared" si="2"/>
        <v>#DIV/0!</v>
      </c>
      <c r="J58" s="17"/>
      <c r="K58" s="62"/>
    </row>
    <row r="59" spans="1:19" ht="19.899999999999999" customHeight="1" x14ac:dyDescent="0.2">
      <c r="A59" s="34">
        <v>50</v>
      </c>
      <c r="B59" s="37"/>
      <c r="C59" s="38"/>
      <c r="D59" s="31">
        <f>SUM(Tableau42[[#This Row],[TBI et NBI Mensuel]]*12)</f>
        <v>0</v>
      </c>
      <c r="E59" s="32">
        <f>Tableau42[[#This Row],[NB Heures Mensuelles]]*12</f>
        <v>0</v>
      </c>
      <c r="F59" s="33" t="e">
        <f>Tableau42[[#This Row],[TBI-NBI Annuel]]/Tableau42[[#This Row],[Heures Annuelles]]*1820</f>
        <v>#DIV/0!</v>
      </c>
      <c r="G59" s="29">
        <f t="shared" si="0"/>
        <v>0</v>
      </c>
      <c r="H59" s="30" t="e">
        <f t="shared" si="1"/>
        <v>#DIV/0!</v>
      </c>
      <c r="I59" s="63" t="e">
        <f t="shared" si="2"/>
        <v>#DIV/0!</v>
      </c>
      <c r="J59" s="17"/>
      <c r="K59" s="62"/>
    </row>
    <row r="60" spans="1:19" ht="19.899999999999999" customHeight="1" x14ac:dyDescent="0.2">
      <c r="A60" s="34">
        <v>51</v>
      </c>
      <c r="B60" s="37"/>
      <c r="C60" s="38"/>
      <c r="D60" s="31">
        <f>SUM(Tableau42[[#This Row],[TBI et NBI Mensuel]]*12)</f>
        <v>0</v>
      </c>
      <c r="E60" s="32">
        <f>Tableau42[[#This Row],[NB Heures Mensuelles]]*12</f>
        <v>0</v>
      </c>
      <c r="F60" s="33" t="e">
        <f>Tableau42[[#This Row],[TBI-NBI Annuel]]/Tableau42[[#This Row],[Heures Annuelles]]*1820</f>
        <v>#DIV/0!</v>
      </c>
      <c r="G60" s="29">
        <f t="shared" si="0"/>
        <v>0</v>
      </c>
      <c r="H60" s="30" t="e">
        <f t="shared" si="1"/>
        <v>#DIV/0!</v>
      </c>
      <c r="I60" s="63" t="e">
        <f t="shared" si="2"/>
        <v>#DIV/0!</v>
      </c>
      <c r="J60" s="17"/>
      <c r="K60" s="62"/>
    </row>
    <row r="61" spans="1:19" ht="19.899999999999999" customHeight="1" x14ac:dyDescent="0.2">
      <c r="A61" s="34">
        <v>52</v>
      </c>
      <c r="B61" s="37"/>
      <c r="C61" s="38"/>
      <c r="D61" s="31">
        <f>SUM(Tableau42[[#This Row],[TBI et NBI Mensuel]]*12)</f>
        <v>0</v>
      </c>
      <c r="E61" s="32">
        <f>Tableau42[[#This Row],[NB Heures Mensuelles]]*12</f>
        <v>0</v>
      </c>
      <c r="F61" s="33" t="e">
        <f>Tableau42[[#This Row],[TBI-NBI Annuel]]/Tableau42[[#This Row],[Heures Annuelles]]*1820</f>
        <v>#DIV/0!</v>
      </c>
      <c r="G61" s="29">
        <f t="shared" si="0"/>
        <v>0</v>
      </c>
      <c r="H61" s="30" t="e">
        <f t="shared" si="1"/>
        <v>#DIV/0!</v>
      </c>
      <c r="I61" s="63" t="e">
        <f t="shared" si="2"/>
        <v>#DIV/0!</v>
      </c>
      <c r="J61" s="17"/>
      <c r="K61" s="62"/>
    </row>
    <row r="62" spans="1:19" ht="19.899999999999999" customHeight="1" x14ac:dyDescent="0.2">
      <c r="A62" s="34">
        <v>53</v>
      </c>
      <c r="B62" s="37"/>
      <c r="C62" s="38"/>
      <c r="D62" s="31">
        <f>SUM(Tableau42[[#This Row],[TBI et NBI Mensuel]]*12)</f>
        <v>0</v>
      </c>
      <c r="E62" s="32">
        <f>Tableau42[[#This Row],[NB Heures Mensuelles]]*12</f>
        <v>0</v>
      </c>
      <c r="F62" s="33" t="e">
        <f>Tableau42[[#This Row],[TBI-NBI Annuel]]/Tableau42[[#This Row],[Heures Annuelles]]*1820</f>
        <v>#DIV/0!</v>
      </c>
      <c r="G62" s="29">
        <f t="shared" si="0"/>
        <v>0</v>
      </c>
      <c r="H62" s="30" t="e">
        <f t="shared" si="1"/>
        <v>#DIV/0!</v>
      </c>
      <c r="I62" s="63" t="e">
        <f t="shared" si="2"/>
        <v>#DIV/0!</v>
      </c>
      <c r="J62" s="17"/>
      <c r="K62" s="62"/>
    </row>
    <row r="63" spans="1:19" ht="19.899999999999999" customHeight="1" x14ac:dyDescent="0.2">
      <c r="A63" s="34">
        <v>54</v>
      </c>
      <c r="B63" s="37"/>
      <c r="C63" s="38"/>
      <c r="D63" s="31">
        <f>SUM(Tableau42[[#This Row],[TBI et NBI Mensuel]]*12)</f>
        <v>0</v>
      </c>
      <c r="E63" s="32">
        <f>Tableau42[[#This Row],[NB Heures Mensuelles]]*12</f>
        <v>0</v>
      </c>
      <c r="F63" s="33" t="e">
        <f>Tableau42[[#This Row],[TBI-NBI Annuel]]/Tableau42[[#This Row],[Heures Annuelles]]*1820</f>
        <v>#DIV/0!</v>
      </c>
      <c r="G63" s="29">
        <f t="shared" si="0"/>
        <v>0</v>
      </c>
      <c r="H63" s="30" t="e">
        <f t="shared" si="1"/>
        <v>#DIV/0!</v>
      </c>
      <c r="I63" s="63" t="e">
        <f t="shared" si="2"/>
        <v>#DIV/0!</v>
      </c>
      <c r="J63" s="17"/>
      <c r="K63" s="62"/>
    </row>
    <row r="64" spans="1:19" ht="19.899999999999999" customHeight="1" x14ac:dyDescent="0.2">
      <c r="A64" s="34">
        <v>55</v>
      </c>
      <c r="B64" s="37"/>
      <c r="C64" s="38"/>
      <c r="D64" s="31">
        <f>SUM(Tableau42[[#This Row],[TBI et NBI Mensuel]]*12)</f>
        <v>0</v>
      </c>
      <c r="E64" s="32">
        <f>Tableau42[[#This Row],[NB Heures Mensuelles]]*12</f>
        <v>0</v>
      </c>
      <c r="F64" s="33" t="e">
        <f>Tableau42[[#This Row],[TBI-NBI Annuel]]/Tableau42[[#This Row],[Heures Annuelles]]*1820</f>
        <v>#DIV/0!</v>
      </c>
      <c r="G64" s="29">
        <f t="shared" si="0"/>
        <v>0</v>
      </c>
      <c r="H64" s="30" t="e">
        <f t="shared" si="1"/>
        <v>#DIV/0!</v>
      </c>
      <c r="I64" s="63" t="e">
        <f t="shared" si="2"/>
        <v>#DIV/0!</v>
      </c>
      <c r="J64" s="17"/>
      <c r="K64" s="62"/>
    </row>
    <row r="65" spans="1:20" ht="19.899999999999999" customHeight="1" x14ac:dyDescent="0.2">
      <c r="A65" s="34">
        <v>56</v>
      </c>
      <c r="B65" s="37"/>
      <c r="C65" s="38"/>
      <c r="D65" s="31">
        <f>SUM(Tableau42[[#This Row],[TBI et NBI Mensuel]]*12)</f>
        <v>0</v>
      </c>
      <c r="E65" s="32">
        <f>Tableau42[[#This Row],[NB Heures Mensuelles]]*12</f>
        <v>0</v>
      </c>
      <c r="F65" s="33" t="e">
        <f>Tableau42[[#This Row],[TBI-NBI Annuel]]/Tableau42[[#This Row],[Heures Annuelles]]*1820</f>
        <v>#DIV/0!</v>
      </c>
      <c r="G65" s="29">
        <f t="shared" si="0"/>
        <v>0</v>
      </c>
      <c r="H65" s="30" t="e">
        <f t="shared" si="1"/>
        <v>#DIV/0!</v>
      </c>
      <c r="I65" s="63" t="e">
        <f t="shared" si="2"/>
        <v>#DIV/0!</v>
      </c>
      <c r="J65" s="17"/>
      <c r="K65" s="62"/>
      <c r="M65" s="141" t="s">
        <v>34</v>
      </c>
      <c r="N65" s="141"/>
      <c r="O65" s="141"/>
      <c r="P65" s="141"/>
      <c r="Q65" s="141"/>
      <c r="R65" s="141"/>
      <c r="S65" s="141"/>
      <c r="T65" s="141"/>
    </row>
    <row r="66" spans="1:20" ht="19.899999999999999" customHeight="1" x14ac:dyDescent="0.2">
      <c r="A66" s="34">
        <v>58</v>
      </c>
      <c r="B66" s="37"/>
      <c r="C66" s="38"/>
      <c r="D66" s="31">
        <f>SUM(Tableau42[[#This Row],[TBI et NBI Mensuel]]*12)</f>
        <v>0</v>
      </c>
      <c r="E66" s="32">
        <f>Tableau42[[#This Row],[NB Heures Mensuelles]]*12</f>
        <v>0</v>
      </c>
      <c r="F66" s="33" t="e">
        <f>Tableau42[[#This Row],[TBI-NBI Annuel]]/Tableau42[[#This Row],[Heures Annuelles]]*1820</f>
        <v>#DIV/0!</v>
      </c>
      <c r="G66" s="29">
        <f t="shared" si="0"/>
        <v>0</v>
      </c>
      <c r="H66" s="30" t="e">
        <f t="shared" si="1"/>
        <v>#DIV/0!</v>
      </c>
      <c r="I66" s="63" t="e">
        <f t="shared" si="2"/>
        <v>#DIV/0!</v>
      </c>
      <c r="J66" s="17"/>
      <c r="K66" s="62"/>
      <c r="M66" s="142" t="s">
        <v>62</v>
      </c>
      <c r="N66" s="142"/>
      <c r="O66" s="142"/>
      <c r="P66" s="142"/>
      <c r="Q66" s="142"/>
      <c r="R66" s="142"/>
      <c r="S66" s="142"/>
    </row>
    <row r="67" spans="1:20" ht="19.899999999999999" customHeight="1" x14ac:dyDescent="0.2">
      <c r="A67" s="34">
        <v>59</v>
      </c>
      <c r="B67" s="37"/>
      <c r="C67" s="38"/>
      <c r="D67" s="31">
        <f>SUM(Tableau42[[#This Row],[TBI et NBI Mensuel]]*12)</f>
        <v>0</v>
      </c>
      <c r="E67" s="32">
        <f>Tableau42[[#This Row],[NB Heures Mensuelles]]*12</f>
        <v>0</v>
      </c>
      <c r="F67" s="33" t="e">
        <f>Tableau42[[#This Row],[TBI-NBI Annuel]]/Tableau42[[#This Row],[Heures Annuelles]]*1820</f>
        <v>#DIV/0!</v>
      </c>
      <c r="G67" s="29">
        <f t="shared" si="0"/>
        <v>0</v>
      </c>
      <c r="H67" s="30" t="e">
        <f t="shared" si="1"/>
        <v>#DIV/0!</v>
      </c>
      <c r="I67" s="63" t="e">
        <f t="shared" si="2"/>
        <v>#DIV/0!</v>
      </c>
      <c r="J67" s="17"/>
      <c r="K67" s="62"/>
      <c r="M67" s="142"/>
      <c r="N67" s="142"/>
      <c r="O67" s="142"/>
      <c r="P67" s="142"/>
      <c r="Q67" s="142"/>
      <c r="R67" s="142"/>
      <c r="S67" s="142"/>
    </row>
    <row r="68" spans="1:20" ht="19.899999999999999" customHeight="1" x14ac:dyDescent="0.2">
      <c r="A68" s="34">
        <v>60</v>
      </c>
      <c r="B68" s="37"/>
      <c r="C68" s="38"/>
      <c r="D68" s="31">
        <f>SUM(Tableau42[[#This Row],[TBI et NBI Mensuel]]*12)</f>
        <v>0</v>
      </c>
      <c r="E68" s="32">
        <f>Tableau42[[#This Row],[NB Heures Mensuelles]]*12</f>
        <v>0</v>
      </c>
      <c r="F68" s="33" t="e">
        <f>Tableau42[[#This Row],[TBI-NBI Annuel]]/Tableau42[[#This Row],[Heures Annuelles]]*1820</f>
        <v>#DIV/0!</v>
      </c>
      <c r="G68" s="29">
        <f t="shared" si="0"/>
        <v>0</v>
      </c>
      <c r="H68" s="30" t="e">
        <f t="shared" si="1"/>
        <v>#DIV/0!</v>
      </c>
      <c r="I68" s="63" t="e">
        <f t="shared" si="2"/>
        <v>#DIV/0!</v>
      </c>
      <c r="J68" s="17"/>
      <c r="K68" s="62"/>
      <c r="M68" s="142"/>
      <c r="N68" s="142"/>
      <c r="O68" s="142"/>
      <c r="P68" s="142"/>
      <c r="Q68" s="142"/>
      <c r="R68" s="142"/>
      <c r="S68" s="142"/>
    </row>
    <row r="69" spans="1:20" ht="19.899999999999999" customHeight="1" x14ac:dyDescent="0.2">
      <c r="A69" s="34">
        <v>61</v>
      </c>
      <c r="B69" s="37"/>
      <c r="C69" s="38"/>
      <c r="D69" s="31">
        <f>SUM(Tableau42[[#This Row],[TBI et NBI Mensuel]]*12)</f>
        <v>0</v>
      </c>
      <c r="E69" s="32">
        <f>Tableau42[[#This Row],[NB Heures Mensuelles]]*12</f>
        <v>0</v>
      </c>
      <c r="F69" s="33" t="e">
        <f>Tableau42[[#This Row],[TBI-NBI Annuel]]/Tableau42[[#This Row],[Heures Annuelles]]*1820</f>
        <v>#DIV/0!</v>
      </c>
      <c r="G69" s="29">
        <f t="shared" si="0"/>
        <v>0</v>
      </c>
      <c r="H69" s="30" t="e">
        <f t="shared" si="1"/>
        <v>#DIV/0!</v>
      </c>
      <c r="I69" s="63" t="e">
        <f t="shared" si="2"/>
        <v>#DIV/0!</v>
      </c>
      <c r="J69" s="17"/>
      <c r="K69" s="62"/>
      <c r="M69" s="142"/>
      <c r="N69" s="142"/>
      <c r="O69" s="142"/>
      <c r="P69" s="142"/>
      <c r="Q69" s="142"/>
      <c r="R69" s="142"/>
      <c r="S69" s="142"/>
    </row>
    <row r="70" spans="1:20" ht="19.899999999999999" customHeight="1" x14ac:dyDescent="0.2">
      <c r="A70" s="34">
        <v>62</v>
      </c>
      <c r="B70" s="37"/>
      <c r="C70" s="38"/>
      <c r="D70" s="31">
        <f>SUM(Tableau42[[#This Row],[TBI et NBI Mensuel]]*12)</f>
        <v>0</v>
      </c>
      <c r="E70" s="32">
        <f>Tableau42[[#This Row],[NB Heures Mensuelles]]*12</f>
        <v>0</v>
      </c>
      <c r="F70" s="33" t="e">
        <f>Tableau42[[#This Row],[TBI-NBI Annuel]]/Tableau42[[#This Row],[Heures Annuelles]]*1820</f>
        <v>#DIV/0!</v>
      </c>
      <c r="G70" s="29">
        <f t="shared" si="0"/>
        <v>0</v>
      </c>
      <c r="H70" s="30" t="e">
        <f t="shared" si="1"/>
        <v>#DIV/0!</v>
      </c>
      <c r="I70" s="63" t="e">
        <f t="shared" si="2"/>
        <v>#DIV/0!</v>
      </c>
      <c r="J70" s="17"/>
      <c r="K70" s="62"/>
      <c r="M70" s="142"/>
      <c r="N70" s="142"/>
      <c r="O70" s="142"/>
      <c r="P70" s="142"/>
      <c r="Q70" s="142"/>
      <c r="R70" s="142"/>
      <c r="S70" s="142"/>
    </row>
    <row r="71" spans="1:20" ht="19.899999999999999" customHeight="1" x14ac:dyDescent="0.2">
      <c r="A71" s="34">
        <v>63</v>
      </c>
      <c r="B71" s="66"/>
      <c r="C71" s="67"/>
      <c r="D71" s="31">
        <f>SUM(Tableau42[[#This Row],[TBI et NBI Mensuel]]*12)</f>
        <v>0</v>
      </c>
      <c r="E71" s="32">
        <f>Tableau42[[#This Row],[NB Heures Mensuelles]]*12</f>
        <v>0</v>
      </c>
      <c r="F71" s="33" t="e">
        <f>Tableau42[[#This Row],[TBI-NBI Annuel]]/Tableau42[[#This Row],[Heures Annuelles]]*1820</f>
        <v>#DIV/0!</v>
      </c>
      <c r="G71" s="29">
        <f t="shared" si="0"/>
        <v>0</v>
      </c>
      <c r="H71" s="30" t="e">
        <f t="shared" si="1"/>
        <v>#DIV/0!</v>
      </c>
      <c r="I71" s="63" t="e">
        <f t="shared" si="2"/>
        <v>#DIV/0!</v>
      </c>
      <c r="J71" s="17"/>
      <c r="K71" s="62"/>
    </row>
    <row r="72" spans="1:20" ht="19.899999999999999" customHeight="1" x14ac:dyDescent="0.2">
      <c r="A72" s="34">
        <v>64</v>
      </c>
      <c r="B72" s="66"/>
      <c r="C72" s="67"/>
      <c r="D72" s="31">
        <f>SUM(Tableau42[[#This Row],[TBI et NBI Mensuel]]*12)</f>
        <v>0</v>
      </c>
      <c r="E72" s="32">
        <f>Tableau42[[#This Row],[NB Heures Mensuelles]]*12</f>
        <v>0</v>
      </c>
      <c r="F72" s="33" t="e">
        <f>Tableau42[[#This Row],[TBI-NBI Annuel]]/Tableau42[[#This Row],[Heures Annuelles]]*1820</f>
        <v>#DIV/0!</v>
      </c>
      <c r="G72" s="29">
        <f t="shared" si="0"/>
        <v>0</v>
      </c>
      <c r="H72" s="30" t="e">
        <f t="shared" si="1"/>
        <v>#DIV/0!</v>
      </c>
      <c r="I72" s="63" t="e">
        <f t="shared" si="2"/>
        <v>#DIV/0!</v>
      </c>
      <c r="J72" s="17"/>
      <c r="K72" s="62"/>
    </row>
    <row r="73" spans="1:20" ht="19.899999999999999" customHeight="1" x14ac:dyDescent="0.2">
      <c r="A73" s="34">
        <v>65</v>
      </c>
      <c r="B73" s="66"/>
      <c r="C73" s="67"/>
      <c r="D73" s="31">
        <f>SUM(Tableau42[[#This Row],[TBI et NBI Mensuel]]*12)</f>
        <v>0</v>
      </c>
      <c r="E73" s="32">
        <f>Tableau42[[#This Row],[NB Heures Mensuelles]]*12</f>
        <v>0</v>
      </c>
      <c r="F73" s="33" t="e">
        <f>Tableau42[[#This Row],[TBI-NBI Annuel]]/Tableau42[[#This Row],[Heures Annuelles]]*1820</f>
        <v>#DIV/0!</v>
      </c>
      <c r="G73" s="29">
        <f t="shared" ref="G73:G136" si="3">(D73/12)*2.15%</f>
        <v>0</v>
      </c>
      <c r="H73" s="30" t="e">
        <f t="shared" si="1"/>
        <v>#DIV/0!</v>
      </c>
      <c r="I73" s="63" t="e">
        <f t="shared" si="2"/>
        <v>#DIV/0!</v>
      </c>
      <c r="J73" s="17"/>
      <c r="K73" s="62"/>
    </row>
    <row r="74" spans="1:20" ht="19.899999999999999" customHeight="1" x14ac:dyDescent="0.2">
      <c r="A74" s="34">
        <v>66</v>
      </c>
      <c r="B74" s="66"/>
      <c r="C74" s="67"/>
      <c r="D74" s="31">
        <f>SUM(Tableau42[[#This Row],[TBI et NBI Mensuel]]*12)</f>
        <v>0</v>
      </c>
      <c r="E74" s="32">
        <f>Tableau42[[#This Row],[NB Heures Mensuelles]]*12</f>
        <v>0</v>
      </c>
      <c r="F74" s="33" t="e">
        <f>Tableau42[[#This Row],[TBI-NBI Annuel]]/Tableau42[[#This Row],[Heures Annuelles]]*1820</f>
        <v>#DIV/0!</v>
      </c>
      <c r="G74" s="29">
        <f t="shared" si="3"/>
        <v>0</v>
      </c>
      <c r="H74" s="30" t="e">
        <f t="shared" si="1"/>
        <v>#DIV/0!</v>
      </c>
      <c r="I74" s="63" t="e">
        <f t="shared" si="2"/>
        <v>#DIV/0!</v>
      </c>
      <c r="J74" s="17"/>
      <c r="K74" s="62"/>
    </row>
    <row r="75" spans="1:20" ht="19.899999999999999" customHeight="1" x14ac:dyDescent="0.2">
      <c r="A75" s="34">
        <v>67</v>
      </c>
      <c r="B75" s="66"/>
      <c r="C75" s="67"/>
      <c r="D75" s="31">
        <f>SUM(Tableau42[[#This Row],[TBI et NBI Mensuel]]*12)</f>
        <v>0</v>
      </c>
      <c r="E75" s="32">
        <f>Tableau42[[#This Row],[NB Heures Mensuelles]]*12</f>
        <v>0</v>
      </c>
      <c r="F75" s="33" t="e">
        <f>Tableau42[[#This Row],[TBI-NBI Annuel]]/Tableau42[[#This Row],[Heures Annuelles]]*1820</f>
        <v>#DIV/0!</v>
      </c>
      <c r="G75" s="29">
        <f t="shared" si="3"/>
        <v>0</v>
      </c>
      <c r="H75" s="30" t="e">
        <f t="shared" si="1"/>
        <v>#DIV/0!</v>
      </c>
      <c r="I75" s="63" t="e">
        <f t="shared" si="2"/>
        <v>#DIV/0!</v>
      </c>
      <c r="J75" s="17"/>
      <c r="K75" s="62"/>
    </row>
    <row r="76" spans="1:20" ht="19.899999999999999" customHeight="1" x14ac:dyDescent="0.2">
      <c r="A76" s="34">
        <v>68</v>
      </c>
      <c r="B76" s="66"/>
      <c r="C76" s="67"/>
      <c r="D76" s="31">
        <f>SUM(Tableau42[[#This Row],[TBI et NBI Mensuel]]*12)</f>
        <v>0</v>
      </c>
      <c r="E76" s="32">
        <f>Tableau42[[#This Row],[NB Heures Mensuelles]]*12</f>
        <v>0</v>
      </c>
      <c r="F76" s="33" t="e">
        <f>Tableau42[[#This Row],[TBI-NBI Annuel]]/Tableau42[[#This Row],[Heures Annuelles]]*1820</f>
        <v>#DIV/0!</v>
      </c>
      <c r="G76" s="29">
        <f t="shared" si="3"/>
        <v>0</v>
      </c>
      <c r="H76" s="30" t="e">
        <f t="shared" si="1"/>
        <v>#DIV/0!</v>
      </c>
      <c r="I76" s="63" t="e">
        <f t="shared" si="2"/>
        <v>#DIV/0!</v>
      </c>
      <c r="J76" s="17"/>
      <c r="K76" s="62"/>
    </row>
    <row r="77" spans="1:20" ht="19.899999999999999" customHeight="1" x14ac:dyDescent="0.2">
      <c r="A77" s="34">
        <v>69</v>
      </c>
      <c r="B77" s="66"/>
      <c r="C77" s="67"/>
      <c r="D77" s="31">
        <f>SUM(Tableau42[[#This Row],[TBI et NBI Mensuel]]*12)</f>
        <v>0</v>
      </c>
      <c r="E77" s="32">
        <f>Tableau42[[#This Row],[NB Heures Mensuelles]]*12</f>
        <v>0</v>
      </c>
      <c r="F77" s="33" t="e">
        <f>Tableau42[[#This Row],[TBI-NBI Annuel]]/Tableau42[[#This Row],[Heures Annuelles]]*1820</f>
        <v>#DIV/0!</v>
      </c>
      <c r="G77" s="29">
        <f t="shared" si="3"/>
        <v>0</v>
      </c>
      <c r="H77" s="30" t="e">
        <f t="shared" si="1"/>
        <v>#DIV/0!</v>
      </c>
      <c r="I77" s="63" t="e">
        <f t="shared" si="2"/>
        <v>#DIV/0!</v>
      </c>
      <c r="J77" s="17"/>
      <c r="K77" s="62"/>
    </row>
    <row r="78" spans="1:20" ht="19.899999999999999" customHeight="1" x14ac:dyDescent="0.2">
      <c r="A78" s="34">
        <v>70</v>
      </c>
      <c r="B78" s="66"/>
      <c r="C78" s="67"/>
      <c r="D78" s="31">
        <f>SUM(Tableau42[[#This Row],[TBI et NBI Mensuel]]*12)</f>
        <v>0</v>
      </c>
      <c r="E78" s="32">
        <f>Tableau42[[#This Row],[NB Heures Mensuelles]]*12</f>
        <v>0</v>
      </c>
      <c r="F78" s="33" t="e">
        <f>Tableau42[[#This Row],[TBI-NBI Annuel]]/Tableau42[[#This Row],[Heures Annuelles]]*1820</f>
        <v>#DIV/0!</v>
      </c>
      <c r="G78" s="29">
        <f t="shared" si="3"/>
        <v>0</v>
      </c>
      <c r="H78" s="30" t="e">
        <f t="shared" si="1"/>
        <v>#DIV/0!</v>
      </c>
      <c r="I78" s="63" t="e">
        <f t="shared" si="2"/>
        <v>#DIV/0!</v>
      </c>
      <c r="J78" s="17"/>
      <c r="K78" s="62"/>
    </row>
    <row r="79" spans="1:20" ht="19.899999999999999" customHeight="1" x14ac:dyDescent="0.2">
      <c r="A79" s="34">
        <v>71</v>
      </c>
      <c r="B79" s="66"/>
      <c r="C79" s="67"/>
      <c r="D79" s="31">
        <f>SUM(Tableau42[[#This Row],[TBI et NBI Mensuel]]*12)</f>
        <v>0</v>
      </c>
      <c r="E79" s="32">
        <f>Tableau42[[#This Row],[NB Heures Mensuelles]]*12</f>
        <v>0</v>
      </c>
      <c r="F79" s="33" t="e">
        <f>Tableau42[[#This Row],[TBI-NBI Annuel]]/Tableau42[[#This Row],[Heures Annuelles]]*1820</f>
        <v>#DIV/0!</v>
      </c>
      <c r="G79" s="29">
        <f t="shared" si="3"/>
        <v>0</v>
      </c>
      <c r="H79" s="30" t="e">
        <f t="shared" si="1"/>
        <v>#DIV/0!</v>
      </c>
      <c r="I79" s="63" t="e">
        <f t="shared" si="2"/>
        <v>#DIV/0!</v>
      </c>
      <c r="J79" s="17"/>
      <c r="K79" s="62"/>
    </row>
    <row r="80" spans="1:20" ht="19.899999999999999" customHeight="1" x14ac:dyDescent="0.2">
      <c r="A80" s="34">
        <v>72</v>
      </c>
      <c r="B80" s="66"/>
      <c r="C80" s="67"/>
      <c r="D80" s="31">
        <f>SUM(Tableau42[[#This Row],[TBI et NBI Mensuel]]*12)</f>
        <v>0</v>
      </c>
      <c r="E80" s="32">
        <f>Tableau42[[#This Row],[NB Heures Mensuelles]]*12</f>
        <v>0</v>
      </c>
      <c r="F80" s="33" t="e">
        <f>Tableau42[[#This Row],[TBI-NBI Annuel]]/Tableau42[[#This Row],[Heures Annuelles]]*1820</f>
        <v>#DIV/0!</v>
      </c>
      <c r="G80" s="29">
        <f t="shared" si="3"/>
        <v>0</v>
      </c>
      <c r="H80" s="30" t="e">
        <f t="shared" si="1"/>
        <v>#DIV/0!</v>
      </c>
      <c r="I80" s="63" t="e">
        <f t="shared" si="2"/>
        <v>#DIV/0!</v>
      </c>
      <c r="J80" s="17"/>
      <c r="K80" s="62"/>
    </row>
    <row r="81" spans="1:11" ht="19.899999999999999" customHeight="1" x14ac:dyDescent="0.2">
      <c r="A81" s="34">
        <v>73</v>
      </c>
      <c r="B81" s="66"/>
      <c r="C81" s="67"/>
      <c r="D81" s="31">
        <f>SUM(Tableau42[[#This Row],[TBI et NBI Mensuel]]*12)</f>
        <v>0</v>
      </c>
      <c r="E81" s="32">
        <f>Tableau42[[#This Row],[NB Heures Mensuelles]]*12</f>
        <v>0</v>
      </c>
      <c r="F81" s="33" t="e">
        <f>Tableau42[[#This Row],[TBI-NBI Annuel]]/Tableau42[[#This Row],[Heures Annuelles]]*1820</f>
        <v>#DIV/0!</v>
      </c>
      <c r="G81" s="29">
        <f t="shared" si="3"/>
        <v>0</v>
      </c>
      <c r="H81" s="30" t="e">
        <f t="shared" si="1"/>
        <v>#DIV/0!</v>
      </c>
      <c r="I81" s="63" t="e">
        <f t="shared" si="2"/>
        <v>#DIV/0!</v>
      </c>
      <c r="J81" s="17"/>
      <c r="K81" s="62"/>
    </row>
    <row r="82" spans="1:11" ht="19.899999999999999" customHeight="1" x14ac:dyDescent="0.2">
      <c r="A82" s="34">
        <v>74</v>
      </c>
      <c r="B82" s="66"/>
      <c r="C82" s="67"/>
      <c r="D82" s="31">
        <f>SUM(Tableau42[[#This Row],[TBI et NBI Mensuel]]*12)</f>
        <v>0</v>
      </c>
      <c r="E82" s="32">
        <f>Tableau42[[#This Row],[NB Heures Mensuelles]]*12</f>
        <v>0</v>
      </c>
      <c r="F82" s="33" t="e">
        <f>Tableau42[[#This Row],[TBI-NBI Annuel]]/Tableau42[[#This Row],[Heures Annuelles]]*1820</f>
        <v>#DIV/0!</v>
      </c>
      <c r="G82" s="29">
        <f t="shared" si="3"/>
        <v>0</v>
      </c>
      <c r="H82" s="30" t="e">
        <f t="shared" si="1"/>
        <v>#DIV/0!</v>
      </c>
      <c r="I82" s="63" t="e">
        <f t="shared" si="2"/>
        <v>#DIV/0!</v>
      </c>
      <c r="J82" s="17"/>
      <c r="K82" s="62"/>
    </row>
    <row r="83" spans="1:11" ht="19.899999999999999" customHeight="1" x14ac:dyDescent="0.2">
      <c r="A83" s="34">
        <v>75</v>
      </c>
      <c r="B83" s="66"/>
      <c r="C83" s="67"/>
      <c r="D83" s="31">
        <f>SUM(Tableau42[[#This Row],[TBI et NBI Mensuel]]*12)</f>
        <v>0</v>
      </c>
      <c r="E83" s="32">
        <f>Tableau42[[#This Row],[NB Heures Mensuelles]]*12</f>
        <v>0</v>
      </c>
      <c r="F83" s="33" t="e">
        <f>Tableau42[[#This Row],[TBI-NBI Annuel]]/Tableau42[[#This Row],[Heures Annuelles]]*1820</f>
        <v>#DIV/0!</v>
      </c>
      <c r="G83" s="29">
        <f t="shared" si="3"/>
        <v>0</v>
      </c>
      <c r="H83" s="30" t="e">
        <f t="shared" si="1"/>
        <v>#DIV/0!</v>
      </c>
      <c r="I83" s="63" t="e">
        <f t="shared" si="2"/>
        <v>#DIV/0!</v>
      </c>
      <c r="J83" s="17"/>
      <c r="K83" s="62"/>
    </row>
    <row r="84" spans="1:11" ht="19.899999999999999" customHeight="1" x14ac:dyDescent="0.2">
      <c r="A84" s="34">
        <v>76</v>
      </c>
      <c r="B84" s="66"/>
      <c r="C84" s="67"/>
      <c r="D84" s="31">
        <f>SUM(Tableau42[[#This Row],[TBI et NBI Mensuel]]*12)</f>
        <v>0</v>
      </c>
      <c r="E84" s="32">
        <f>Tableau42[[#This Row],[NB Heures Mensuelles]]*12</f>
        <v>0</v>
      </c>
      <c r="F84" s="33" t="e">
        <f>Tableau42[[#This Row],[TBI-NBI Annuel]]/Tableau42[[#This Row],[Heures Annuelles]]*1820</f>
        <v>#DIV/0!</v>
      </c>
      <c r="G84" s="29">
        <f t="shared" si="3"/>
        <v>0</v>
      </c>
      <c r="H84" s="30" t="e">
        <f t="shared" si="1"/>
        <v>#DIV/0!</v>
      </c>
      <c r="I84" s="63" t="e">
        <f t="shared" si="2"/>
        <v>#DIV/0!</v>
      </c>
      <c r="J84" s="17"/>
      <c r="K84" s="62"/>
    </row>
    <row r="85" spans="1:11" ht="19.899999999999999" customHeight="1" x14ac:dyDescent="0.2">
      <c r="A85" s="34">
        <v>77</v>
      </c>
      <c r="B85" s="66"/>
      <c r="C85" s="67"/>
      <c r="D85" s="31">
        <f>SUM(Tableau42[[#This Row],[TBI et NBI Mensuel]]*12)</f>
        <v>0</v>
      </c>
      <c r="E85" s="32">
        <f>Tableau42[[#This Row],[NB Heures Mensuelles]]*12</f>
        <v>0</v>
      </c>
      <c r="F85" s="33" t="e">
        <f>Tableau42[[#This Row],[TBI-NBI Annuel]]/Tableau42[[#This Row],[Heures Annuelles]]*1820</f>
        <v>#DIV/0!</v>
      </c>
      <c r="G85" s="29">
        <f t="shared" si="3"/>
        <v>0</v>
      </c>
      <c r="H85" s="30" t="e">
        <f t="shared" si="1"/>
        <v>#DIV/0!</v>
      </c>
      <c r="I85" s="63" t="e">
        <f t="shared" si="2"/>
        <v>#DIV/0!</v>
      </c>
      <c r="J85" s="17"/>
      <c r="K85" s="62"/>
    </row>
    <row r="86" spans="1:11" ht="19.899999999999999" customHeight="1" x14ac:dyDescent="0.2">
      <c r="A86" s="34">
        <v>78</v>
      </c>
      <c r="B86" s="66"/>
      <c r="C86" s="67"/>
      <c r="D86" s="31">
        <f>SUM(Tableau42[[#This Row],[TBI et NBI Mensuel]]*12)</f>
        <v>0</v>
      </c>
      <c r="E86" s="32">
        <f>Tableau42[[#This Row],[NB Heures Mensuelles]]*12</f>
        <v>0</v>
      </c>
      <c r="F86" s="33" t="e">
        <f>Tableau42[[#This Row],[TBI-NBI Annuel]]/Tableau42[[#This Row],[Heures Annuelles]]*1820</f>
        <v>#DIV/0!</v>
      </c>
      <c r="G86" s="29">
        <f t="shared" si="3"/>
        <v>0</v>
      </c>
      <c r="H86" s="30" t="e">
        <f t="shared" si="1"/>
        <v>#DIV/0!</v>
      </c>
      <c r="I86" s="63" t="e">
        <f t="shared" si="2"/>
        <v>#DIV/0!</v>
      </c>
      <c r="J86" s="17"/>
      <c r="K86" s="62"/>
    </row>
    <row r="87" spans="1:11" ht="19.899999999999999" customHeight="1" x14ac:dyDescent="0.2">
      <c r="A87" s="34">
        <v>79</v>
      </c>
      <c r="B87" s="66"/>
      <c r="C87" s="67"/>
      <c r="D87" s="31">
        <f>SUM(Tableau42[[#This Row],[TBI et NBI Mensuel]]*12)</f>
        <v>0</v>
      </c>
      <c r="E87" s="32">
        <f>Tableau42[[#This Row],[NB Heures Mensuelles]]*12</f>
        <v>0</v>
      </c>
      <c r="F87" s="33" t="e">
        <f>Tableau42[[#This Row],[TBI-NBI Annuel]]/Tableau42[[#This Row],[Heures Annuelles]]*1820</f>
        <v>#DIV/0!</v>
      </c>
      <c r="G87" s="29">
        <f t="shared" si="3"/>
        <v>0</v>
      </c>
      <c r="H87" s="30" t="e">
        <f t="shared" si="1"/>
        <v>#DIV/0!</v>
      </c>
      <c r="I87" s="63" t="e">
        <f t="shared" si="2"/>
        <v>#DIV/0!</v>
      </c>
      <c r="J87" s="17"/>
      <c r="K87" s="62"/>
    </row>
    <row r="88" spans="1:11" ht="19.899999999999999" customHeight="1" x14ac:dyDescent="0.2">
      <c r="A88" s="34">
        <v>80</v>
      </c>
      <c r="B88" s="66"/>
      <c r="C88" s="67"/>
      <c r="D88" s="31">
        <f>SUM(Tableau42[[#This Row],[TBI et NBI Mensuel]]*12)</f>
        <v>0</v>
      </c>
      <c r="E88" s="32">
        <f>Tableau42[[#This Row],[NB Heures Mensuelles]]*12</f>
        <v>0</v>
      </c>
      <c r="F88" s="33" t="e">
        <f>Tableau42[[#This Row],[TBI-NBI Annuel]]/Tableau42[[#This Row],[Heures Annuelles]]*1820</f>
        <v>#DIV/0!</v>
      </c>
      <c r="G88" s="29">
        <f t="shared" si="3"/>
        <v>0</v>
      </c>
      <c r="H88" s="30" t="e">
        <f t="shared" si="1"/>
        <v>#DIV/0!</v>
      </c>
      <c r="I88" s="63" t="e">
        <f t="shared" si="2"/>
        <v>#DIV/0!</v>
      </c>
      <c r="J88" s="17"/>
      <c r="K88" s="62"/>
    </row>
    <row r="89" spans="1:11" ht="19.899999999999999" customHeight="1" x14ac:dyDescent="0.2">
      <c r="A89" s="34">
        <v>81</v>
      </c>
      <c r="B89" s="66"/>
      <c r="C89" s="67"/>
      <c r="D89" s="31">
        <f>SUM(Tableau42[[#This Row],[TBI et NBI Mensuel]]*12)</f>
        <v>0</v>
      </c>
      <c r="E89" s="32">
        <f>Tableau42[[#This Row],[NB Heures Mensuelles]]*12</f>
        <v>0</v>
      </c>
      <c r="F89" s="33" t="e">
        <f>Tableau42[[#This Row],[TBI-NBI Annuel]]/Tableau42[[#This Row],[Heures Annuelles]]*1820</f>
        <v>#DIV/0!</v>
      </c>
      <c r="G89" s="29">
        <f t="shared" si="3"/>
        <v>0</v>
      </c>
      <c r="H89" s="30" t="e">
        <f t="shared" si="1"/>
        <v>#DIV/0!</v>
      </c>
      <c r="I89" s="63" t="e">
        <f t="shared" si="2"/>
        <v>#DIV/0!</v>
      </c>
      <c r="J89" s="17"/>
      <c r="K89" s="62"/>
    </row>
    <row r="90" spans="1:11" ht="19.899999999999999" customHeight="1" x14ac:dyDescent="0.2">
      <c r="A90" s="34">
        <v>82</v>
      </c>
      <c r="B90" s="66"/>
      <c r="C90" s="67"/>
      <c r="D90" s="31">
        <f>SUM(Tableau42[[#This Row],[TBI et NBI Mensuel]]*12)</f>
        <v>0</v>
      </c>
      <c r="E90" s="32">
        <f>Tableau42[[#This Row],[NB Heures Mensuelles]]*12</f>
        <v>0</v>
      </c>
      <c r="F90" s="33" t="e">
        <f>Tableau42[[#This Row],[TBI-NBI Annuel]]/Tableau42[[#This Row],[Heures Annuelles]]*1820</f>
        <v>#DIV/0!</v>
      </c>
      <c r="G90" s="29">
        <f t="shared" si="3"/>
        <v>0</v>
      </c>
      <c r="H90" s="30" t="e">
        <f t="shared" si="1"/>
        <v>#DIV/0!</v>
      </c>
      <c r="I90" s="63" t="e">
        <f t="shared" si="2"/>
        <v>#DIV/0!</v>
      </c>
      <c r="J90" s="17"/>
      <c r="K90" s="62"/>
    </row>
    <row r="91" spans="1:11" ht="19.899999999999999" customHeight="1" x14ac:dyDescent="0.2">
      <c r="A91" s="34">
        <v>83</v>
      </c>
      <c r="B91" s="66"/>
      <c r="C91" s="67"/>
      <c r="D91" s="31">
        <f>SUM(Tableau42[[#This Row],[TBI et NBI Mensuel]]*12)</f>
        <v>0</v>
      </c>
      <c r="E91" s="32">
        <f>Tableau42[[#This Row],[NB Heures Mensuelles]]*12</f>
        <v>0</v>
      </c>
      <c r="F91" s="33" t="e">
        <f>Tableau42[[#This Row],[TBI-NBI Annuel]]/Tableau42[[#This Row],[Heures Annuelles]]*1820</f>
        <v>#DIV/0!</v>
      </c>
      <c r="G91" s="29">
        <f t="shared" si="3"/>
        <v>0</v>
      </c>
      <c r="H91" s="30" t="e">
        <f t="shared" si="1"/>
        <v>#DIV/0!</v>
      </c>
      <c r="I91" s="63" t="e">
        <f t="shared" si="2"/>
        <v>#DIV/0!</v>
      </c>
      <c r="J91" s="17"/>
      <c r="K91" s="62"/>
    </row>
    <row r="92" spans="1:11" ht="19.899999999999999" customHeight="1" x14ac:dyDescent="0.2">
      <c r="A92" s="34">
        <v>84</v>
      </c>
      <c r="B92" s="66"/>
      <c r="C92" s="67"/>
      <c r="D92" s="31">
        <f>SUM(Tableau42[[#This Row],[TBI et NBI Mensuel]]*12)</f>
        <v>0</v>
      </c>
      <c r="E92" s="32">
        <f>Tableau42[[#This Row],[NB Heures Mensuelles]]*12</f>
        <v>0</v>
      </c>
      <c r="F92" s="33" t="e">
        <f>Tableau42[[#This Row],[TBI-NBI Annuel]]/Tableau42[[#This Row],[Heures Annuelles]]*1820</f>
        <v>#DIV/0!</v>
      </c>
      <c r="G92" s="29">
        <f t="shared" si="3"/>
        <v>0</v>
      </c>
      <c r="H92" s="30" t="e">
        <f t="shared" si="1"/>
        <v>#DIV/0!</v>
      </c>
      <c r="I92" s="63" t="e">
        <f t="shared" si="2"/>
        <v>#DIV/0!</v>
      </c>
      <c r="J92" s="17"/>
      <c r="K92" s="62"/>
    </row>
    <row r="93" spans="1:11" ht="19.899999999999999" customHeight="1" x14ac:dyDescent="0.2">
      <c r="A93" s="34">
        <v>85</v>
      </c>
      <c r="B93" s="66"/>
      <c r="C93" s="67"/>
      <c r="D93" s="31">
        <f>SUM(Tableau42[[#This Row],[TBI et NBI Mensuel]]*12)</f>
        <v>0</v>
      </c>
      <c r="E93" s="32">
        <f>Tableau42[[#This Row],[NB Heures Mensuelles]]*12</f>
        <v>0</v>
      </c>
      <c r="F93" s="33" t="e">
        <f>Tableau42[[#This Row],[TBI-NBI Annuel]]/Tableau42[[#This Row],[Heures Annuelles]]*1820</f>
        <v>#DIV/0!</v>
      </c>
      <c r="G93" s="29">
        <f t="shared" si="3"/>
        <v>0</v>
      </c>
      <c r="H93" s="30" t="e">
        <f t="shared" si="1"/>
        <v>#DIV/0!</v>
      </c>
      <c r="I93" s="63" t="e">
        <f t="shared" si="2"/>
        <v>#DIV/0!</v>
      </c>
      <c r="J93" s="17"/>
      <c r="K93" s="62"/>
    </row>
    <row r="94" spans="1:11" ht="19.899999999999999" customHeight="1" x14ac:dyDescent="0.2">
      <c r="A94" s="34">
        <v>86</v>
      </c>
      <c r="B94" s="66"/>
      <c r="C94" s="67"/>
      <c r="D94" s="31">
        <f>SUM(Tableau42[[#This Row],[TBI et NBI Mensuel]]*12)</f>
        <v>0</v>
      </c>
      <c r="E94" s="32">
        <f>Tableau42[[#This Row],[NB Heures Mensuelles]]*12</f>
        <v>0</v>
      </c>
      <c r="F94" s="33" t="e">
        <f>Tableau42[[#This Row],[TBI-NBI Annuel]]/Tableau42[[#This Row],[Heures Annuelles]]*1820</f>
        <v>#DIV/0!</v>
      </c>
      <c r="G94" s="29">
        <f t="shared" si="3"/>
        <v>0</v>
      </c>
      <c r="H94" s="30" t="e">
        <f t="shared" si="1"/>
        <v>#DIV/0!</v>
      </c>
      <c r="I94" s="63" t="e">
        <f t="shared" si="2"/>
        <v>#DIV/0!</v>
      </c>
      <c r="J94" s="17"/>
      <c r="K94" s="62"/>
    </row>
    <row r="95" spans="1:11" ht="19.899999999999999" customHeight="1" x14ac:dyDescent="0.2">
      <c r="A95" s="34">
        <v>87</v>
      </c>
      <c r="B95" s="37"/>
      <c r="C95" s="38"/>
      <c r="D95" s="31">
        <f>SUM(Tableau42[[#This Row],[TBI et NBI Mensuel]]*12)</f>
        <v>0</v>
      </c>
      <c r="E95" s="32">
        <f>Tableau42[[#This Row],[NB Heures Mensuelles]]*12</f>
        <v>0</v>
      </c>
      <c r="F95" s="33" t="e">
        <f>Tableau42[[#This Row],[TBI-NBI Annuel]]/Tableau42[[#This Row],[Heures Annuelles]]*1820</f>
        <v>#DIV/0!</v>
      </c>
      <c r="G95" s="29">
        <f t="shared" si="3"/>
        <v>0</v>
      </c>
      <c r="H95" s="30" t="e">
        <f t="shared" si="1"/>
        <v>#DIV/0!</v>
      </c>
      <c r="I95" s="63" t="e">
        <f t="shared" si="2"/>
        <v>#DIV/0!</v>
      </c>
      <c r="J95" s="17"/>
      <c r="K95" s="62"/>
    </row>
    <row r="96" spans="1:11" ht="19.899999999999999" customHeight="1" x14ac:dyDescent="0.2">
      <c r="A96" s="34">
        <v>88</v>
      </c>
      <c r="B96" s="37"/>
      <c r="C96" s="38"/>
      <c r="D96" s="31">
        <f>SUM(Tableau42[[#This Row],[TBI et NBI Mensuel]]*12)</f>
        <v>0</v>
      </c>
      <c r="E96" s="32">
        <f>Tableau42[[#This Row],[NB Heures Mensuelles]]*12</f>
        <v>0</v>
      </c>
      <c r="F96" s="33" t="e">
        <f>Tableau42[[#This Row],[TBI-NBI Annuel]]/Tableau42[[#This Row],[Heures Annuelles]]*1820</f>
        <v>#DIV/0!</v>
      </c>
      <c r="G96" s="29">
        <f t="shared" si="3"/>
        <v>0</v>
      </c>
      <c r="H96" s="30" t="e">
        <f t="shared" si="1"/>
        <v>#DIV/0!</v>
      </c>
      <c r="I96" s="63" t="e">
        <f t="shared" si="2"/>
        <v>#DIV/0!</v>
      </c>
      <c r="J96" s="17"/>
      <c r="K96" s="62"/>
    </row>
    <row r="97" spans="1:11" ht="19.899999999999999" customHeight="1" x14ac:dyDescent="0.2">
      <c r="A97" s="34">
        <v>89</v>
      </c>
      <c r="B97" s="66"/>
      <c r="C97" s="67"/>
      <c r="D97" s="68">
        <f>SUM(Tableau42[[#This Row],[TBI et NBI Mensuel]]*12)</f>
        <v>0</v>
      </c>
      <c r="E97" s="32">
        <f>Tableau42[[#This Row],[NB Heures Mensuelles]]*12</f>
        <v>0</v>
      </c>
      <c r="F97" s="70" t="e">
        <f>Tableau42[[#This Row],[TBI-NBI Annuel]]/Tableau42[[#This Row],[Heures Annuelles]]*1820</f>
        <v>#DIV/0!</v>
      </c>
      <c r="G97" s="29">
        <f t="shared" si="3"/>
        <v>0</v>
      </c>
      <c r="H97" s="30" t="e">
        <f t="shared" ref="H97" si="4">IF(G97&lt;=O$12,G97,O$12)</f>
        <v>#DIV/0!</v>
      </c>
      <c r="I97" s="63" t="e">
        <f t="shared" si="2"/>
        <v>#DIV/0!</v>
      </c>
      <c r="J97" s="17"/>
      <c r="K97" s="62"/>
    </row>
    <row r="98" spans="1:11" ht="19.899999999999999" customHeight="1" x14ac:dyDescent="0.2">
      <c r="A98" s="34">
        <v>90</v>
      </c>
      <c r="B98" s="66"/>
      <c r="C98" s="67"/>
      <c r="D98" s="68">
        <f>SUM(Tableau42[[#This Row],[TBI et NBI Mensuel]]*12)</f>
        <v>0</v>
      </c>
      <c r="E98" s="32">
        <f>Tableau42[[#This Row],[NB Heures Mensuelles]]*12</f>
        <v>0</v>
      </c>
      <c r="F98" s="70" t="e">
        <f>Tableau42[[#This Row],[TBI-NBI Annuel]]/Tableau42[[#This Row],[Heures Annuelles]]*1820</f>
        <v>#DIV/0!</v>
      </c>
      <c r="G98" s="29">
        <f t="shared" si="3"/>
        <v>0</v>
      </c>
      <c r="H98" s="71" t="e">
        <f t="shared" ref="H98:H132" si="5">IF(G98&lt;=O$12,G98,O$12)</f>
        <v>#DIV/0!</v>
      </c>
      <c r="I98" s="63" t="e">
        <f t="shared" si="2"/>
        <v>#DIV/0!</v>
      </c>
      <c r="J98" s="17"/>
      <c r="K98" s="62"/>
    </row>
    <row r="99" spans="1:11" ht="19.899999999999999" customHeight="1" x14ac:dyDescent="0.2">
      <c r="A99" s="34">
        <v>91</v>
      </c>
      <c r="B99" s="66"/>
      <c r="C99" s="67"/>
      <c r="D99" s="68">
        <f>SUM(Tableau42[[#This Row],[TBI et NBI Mensuel]]*12)</f>
        <v>0</v>
      </c>
      <c r="E99" s="32">
        <f>Tableau42[[#This Row],[NB Heures Mensuelles]]*12</f>
        <v>0</v>
      </c>
      <c r="F99" s="70" t="e">
        <f>Tableau42[[#This Row],[TBI-NBI Annuel]]/Tableau42[[#This Row],[Heures Annuelles]]*1820</f>
        <v>#DIV/0!</v>
      </c>
      <c r="G99" s="29">
        <f t="shared" si="3"/>
        <v>0</v>
      </c>
      <c r="H99" s="71" t="e">
        <f t="shared" si="5"/>
        <v>#DIV/0!</v>
      </c>
      <c r="I99" s="63" t="e">
        <f t="shared" si="2"/>
        <v>#DIV/0!</v>
      </c>
      <c r="J99" s="17"/>
      <c r="K99" s="62"/>
    </row>
    <row r="100" spans="1:11" ht="19.899999999999999" customHeight="1" x14ac:dyDescent="0.2">
      <c r="A100" s="34">
        <v>92</v>
      </c>
      <c r="B100" s="66"/>
      <c r="C100" s="67"/>
      <c r="D100" s="68">
        <f>SUM(Tableau42[[#This Row],[TBI et NBI Mensuel]]*12)</f>
        <v>0</v>
      </c>
      <c r="E100" s="32">
        <f>Tableau42[[#This Row],[NB Heures Mensuelles]]*12</f>
        <v>0</v>
      </c>
      <c r="F100" s="70" t="e">
        <f>Tableau42[[#This Row],[TBI-NBI Annuel]]/Tableau42[[#This Row],[Heures Annuelles]]*1820</f>
        <v>#DIV/0!</v>
      </c>
      <c r="G100" s="29">
        <f t="shared" si="3"/>
        <v>0</v>
      </c>
      <c r="H100" s="71" t="e">
        <f t="shared" si="5"/>
        <v>#DIV/0!</v>
      </c>
      <c r="I100" s="63" t="e">
        <f t="shared" si="2"/>
        <v>#DIV/0!</v>
      </c>
      <c r="J100" s="17"/>
      <c r="K100" s="62"/>
    </row>
    <row r="101" spans="1:11" ht="19.899999999999999" customHeight="1" x14ac:dyDescent="0.2">
      <c r="A101" s="34">
        <v>93</v>
      </c>
      <c r="B101" s="66"/>
      <c r="C101" s="67"/>
      <c r="D101" s="68">
        <f>SUM(Tableau42[[#This Row],[TBI et NBI Mensuel]]*12)</f>
        <v>0</v>
      </c>
      <c r="E101" s="32">
        <f>Tableau42[[#This Row],[NB Heures Mensuelles]]*12</f>
        <v>0</v>
      </c>
      <c r="F101" s="70" t="e">
        <f>Tableau42[[#This Row],[TBI-NBI Annuel]]/Tableau42[[#This Row],[Heures Annuelles]]*1820</f>
        <v>#DIV/0!</v>
      </c>
      <c r="G101" s="29">
        <f t="shared" si="3"/>
        <v>0</v>
      </c>
      <c r="H101" s="71" t="e">
        <f t="shared" si="5"/>
        <v>#DIV/0!</v>
      </c>
      <c r="I101" s="63" t="e">
        <f t="shared" si="2"/>
        <v>#DIV/0!</v>
      </c>
      <c r="J101" s="17"/>
      <c r="K101" s="62"/>
    </row>
    <row r="102" spans="1:11" ht="19.899999999999999" customHeight="1" x14ac:dyDescent="0.2">
      <c r="A102" s="34">
        <v>94</v>
      </c>
      <c r="B102" s="66"/>
      <c r="C102" s="67"/>
      <c r="D102" s="68">
        <f>SUM(Tableau42[[#This Row],[TBI et NBI Mensuel]]*12)</f>
        <v>0</v>
      </c>
      <c r="E102" s="32">
        <f>Tableau42[[#This Row],[NB Heures Mensuelles]]*12</f>
        <v>0</v>
      </c>
      <c r="F102" s="70" t="e">
        <f>Tableau42[[#This Row],[TBI-NBI Annuel]]/Tableau42[[#This Row],[Heures Annuelles]]*1820</f>
        <v>#DIV/0!</v>
      </c>
      <c r="G102" s="29">
        <f t="shared" si="3"/>
        <v>0</v>
      </c>
      <c r="H102" s="71" t="e">
        <f t="shared" si="5"/>
        <v>#DIV/0!</v>
      </c>
      <c r="I102" s="63" t="e">
        <f t="shared" si="2"/>
        <v>#DIV/0!</v>
      </c>
      <c r="J102" s="17"/>
      <c r="K102" s="62"/>
    </row>
    <row r="103" spans="1:11" ht="19.899999999999999" customHeight="1" x14ac:dyDescent="0.2">
      <c r="A103" s="34">
        <v>95</v>
      </c>
      <c r="B103" s="66"/>
      <c r="C103" s="67"/>
      <c r="D103" s="68">
        <f>SUM(Tableau42[[#This Row],[TBI et NBI Mensuel]]*12)</f>
        <v>0</v>
      </c>
      <c r="E103" s="32">
        <f>Tableau42[[#This Row],[NB Heures Mensuelles]]*12</f>
        <v>0</v>
      </c>
      <c r="F103" s="70" t="e">
        <f>Tableau42[[#This Row],[TBI-NBI Annuel]]/Tableau42[[#This Row],[Heures Annuelles]]*1820</f>
        <v>#DIV/0!</v>
      </c>
      <c r="G103" s="29">
        <f t="shared" si="3"/>
        <v>0</v>
      </c>
      <c r="H103" s="71" t="e">
        <f t="shared" si="5"/>
        <v>#DIV/0!</v>
      </c>
      <c r="I103" s="63" t="e">
        <f t="shared" si="2"/>
        <v>#DIV/0!</v>
      </c>
      <c r="J103" s="17"/>
      <c r="K103" s="62"/>
    </row>
    <row r="104" spans="1:11" ht="19.899999999999999" customHeight="1" x14ac:dyDescent="0.2">
      <c r="A104" s="34">
        <v>96</v>
      </c>
      <c r="B104" s="66"/>
      <c r="C104" s="67"/>
      <c r="D104" s="68">
        <f>SUM(Tableau42[[#This Row],[TBI et NBI Mensuel]]*12)</f>
        <v>0</v>
      </c>
      <c r="E104" s="32">
        <f>Tableau42[[#This Row],[NB Heures Mensuelles]]*12</f>
        <v>0</v>
      </c>
      <c r="F104" s="70" t="e">
        <f>Tableau42[[#This Row],[TBI-NBI Annuel]]/Tableau42[[#This Row],[Heures Annuelles]]*1820</f>
        <v>#DIV/0!</v>
      </c>
      <c r="G104" s="29">
        <f t="shared" si="3"/>
        <v>0</v>
      </c>
      <c r="H104" s="71" t="e">
        <f t="shared" si="5"/>
        <v>#DIV/0!</v>
      </c>
      <c r="I104" s="63" t="e">
        <f t="shared" si="2"/>
        <v>#DIV/0!</v>
      </c>
      <c r="J104" s="17"/>
      <c r="K104" s="62"/>
    </row>
    <row r="105" spans="1:11" ht="19.899999999999999" customHeight="1" x14ac:dyDescent="0.2">
      <c r="A105" s="34">
        <v>97</v>
      </c>
      <c r="B105" s="66"/>
      <c r="C105" s="67"/>
      <c r="D105" s="68">
        <f>SUM(Tableau42[[#This Row],[TBI et NBI Mensuel]]*12)</f>
        <v>0</v>
      </c>
      <c r="E105" s="32">
        <f>Tableau42[[#This Row],[NB Heures Mensuelles]]*12</f>
        <v>0</v>
      </c>
      <c r="F105" s="70" t="e">
        <f>Tableau42[[#This Row],[TBI-NBI Annuel]]/Tableau42[[#This Row],[Heures Annuelles]]*1820</f>
        <v>#DIV/0!</v>
      </c>
      <c r="G105" s="29">
        <f t="shared" si="3"/>
        <v>0</v>
      </c>
      <c r="H105" s="71" t="e">
        <f t="shared" si="5"/>
        <v>#DIV/0!</v>
      </c>
      <c r="I105" s="63" t="e">
        <f t="shared" si="2"/>
        <v>#DIV/0!</v>
      </c>
      <c r="J105" s="17"/>
      <c r="K105" s="62"/>
    </row>
    <row r="106" spans="1:11" ht="19.899999999999999" customHeight="1" x14ac:dyDescent="0.2">
      <c r="A106" s="34">
        <v>98</v>
      </c>
      <c r="B106" s="66"/>
      <c r="C106" s="67"/>
      <c r="D106" s="68">
        <f>SUM(Tableau42[[#This Row],[TBI et NBI Mensuel]]*12)</f>
        <v>0</v>
      </c>
      <c r="E106" s="32">
        <f>Tableau42[[#This Row],[NB Heures Mensuelles]]*12</f>
        <v>0</v>
      </c>
      <c r="F106" s="70" t="e">
        <f>Tableau42[[#This Row],[TBI-NBI Annuel]]/Tableau42[[#This Row],[Heures Annuelles]]*1820</f>
        <v>#DIV/0!</v>
      </c>
      <c r="G106" s="29">
        <f t="shared" si="3"/>
        <v>0</v>
      </c>
      <c r="H106" s="71" t="e">
        <f t="shared" si="5"/>
        <v>#DIV/0!</v>
      </c>
      <c r="I106" s="63" t="e">
        <f t="shared" si="2"/>
        <v>#DIV/0!</v>
      </c>
      <c r="J106" s="17"/>
      <c r="K106" s="62"/>
    </row>
    <row r="107" spans="1:11" ht="19.899999999999999" customHeight="1" x14ac:dyDescent="0.2">
      <c r="A107" s="34">
        <v>99</v>
      </c>
      <c r="B107" s="35"/>
      <c r="C107" s="36"/>
      <c r="D107" s="68">
        <f>SUM(Tableau42[[#This Row],[TBI et NBI Mensuel]]*12)</f>
        <v>0</v>
      </c>
      <c r="E107" s="32">
        <f>Tableau42[[#This Row],[NB Heures Mensuelles]]*12</f>
        <v>0</v>
      </c>
      <c r="F107" s="70" t="e">
        <f>Tableau42[[#This Row],[TBI-NBI Annuel]]/Tableau42[[#This Row],[Heures Annuelles]]*1820</f>
        <v>#DIV/0!</v>
      </c>
      <c r="G107" s="29">
        <f t="shared" si="3"/>
        <v>0</v>
      </c>
      <c r="H107" s="71" t="e">
        <f t="shared" si="5"/>
        <v>#DIV/0!</v>
      </c>
      <c r="I107" s="63" t="e">
        <f t="shared" si="2"/>
        <v>#DIV/0!</v>
      </c>
      <c r="J107" s="17"/>
      <c r="K107" s="62"/>
    </row>
    <row r="108" spans="1:11" ht="19.899999999999999" customHeight="1" x14ac:dyDescent="0.2">
      <c r="A108" s="34">
        <v>100</v>
      </c>
      <c r="B108" s="35"/>
      <c r="C108" s="36"/>
      <c r="D108" s="68">
        <f>SUM(Tableau42[[#This Row],[TBI et NBI Mensuel]]*12)</f>
        <v>0</v>
      </c>
      <c r="E108" s="32">
        <f>Tableau42[[#This Row],[NB Heures Mensuelles]]*12</f>
        <v>0</v>
      </c>
      <c r="F108" s="70" t="e">
        <f>Tableau42[[#This Row],[TBI-NBI Annuel]]/Tableau42[[#This Row],[Heures Annuelles]]*1820</f>
        <v>#DIV/0!</v>
      </c>
      <c r="G108" s="29">
        <f t="shared" si="3"/>
        <v>0</v>
      </c>
      <c r="H108" s="71" t="e">
        <f t="shared" si="5"/>
        <v>#DIV/0!</v>
      </c>
      <c r="I108" s="63" t="e">
        <f t="shared" si="2"/>
        <v>#DIV/0!</v>
      </c>
      <c r="J108" s="17"/>
      <c r="K108" s="62"/>
    </row>
    <row r="109" spans="1:11" ht="19.899999999999999" customHeight="1" x14ac:dyDescent="0.2">
      <c r="A109" s="34">
        <v>101</v>
      </c>
      <c r="B109" s="35"/>
      <c r="C109" s="36"/>
      <c r="D109" s="68">
        <f>SUM(Tableau42[[#This Row],[TBI et NBI Mensuel]]*12)</f>
        <v>0</v>
      </c>
      <c r="E109" s="32">
        <f>Tableau42[[#This Row],[NB Heures Mensuelles]]*12</f>
        <v>0</v>
      </c>
      <c r="F109" s="70" t="e">
        <f>Tableau42[[#This Row],[TBI-NBI Annuel]]/Tableau42[[#This Row],[Heures Annuelles]]*1820</f>
        <v>#DIV/0!</v>
      </c>
      <c r="G109" s="29">
        <f t="shared" si="3"/>
        <v>0</v>
      </c>
      <c r="H109" s="71" t="e">
        <f t="shared" si="5"/>
        <v>#DIV/0!</v>
      </c>
      <c r="I109" s="72" t="e">
        <f t="shared" ref="I109:I132" si="6">G109-H109</f>
        <v>#DIV/0!</v>
      </c>
      <c r="J109" s="17"/>
      <c r="K109" s="62"/>
    </row>
    <row r="110" spans="1:11" ht="19.899999999999999" customHeight="1" x14ac:dyDescent="0.2">
      <c r="A110" s="34">
        <v>102</v>
      </c>
      <c r="B110" s="66"/>
      <c r="C110" s="67"/>
      <c r="D110" s="68">
        <f>SUM(Tableau42[[#This Row],[TBI et NBI Mensuel]]*12)</f>
        <v>0</v>
      </c>
      <c r="E110" s="32">
        <f>Tableau42[[#This Row],[NB Heures Mensuelles]]*12</f>
        <v>0</v>
      </c>
      <c r="F110" s="70" t="e">
        <f>Tableau42[[#This Row],[TBI-NBI Annuel]]/Tableau42[[#This Row],[Heures Annuelles]]*1820</f>
        <v>#DIV/0!</v>
      </c>
      <c r="G110" s="29">
        <f t="shared" si="3"/>
        <v>0</v>
      </c>
      <c r="H110" s="71" t="e">
        <f t="shared" si="5"/>
        <v>#DIV/0!</v>
      </c>
      <c r="I110" s="72" t="e">
        <f t="shared" si="6"/>
        <v>#DIV/0!</v>
      </c>
      <c r="J110" s="17"/>
      <c r="K110" s="62"/>
    </row>
    <row r="111" spans="1:11" ht="19.899999999999999" customHeight="1" x14ac:dyDescent="0.2">
      <c r="A111" s="34">
        <v>103</v>
      </c>
      <c r="B111" s="66"/>
      <c r="C111" s="67"/>
      <c r="D111" s="68">
        <f>SUM(Tableau42[[#This Row],[TBI et NBI Mensuel]]*12)</f>
        <v>0</v>
      </c>
      <c r="E111" s="32">
        <f>Tableau42[[#This Row],[NB Heures Mensuelles]]*12</f>
        <v>0</v>
      </c>
      <c r="F111" s="70" t="e">
        <f>Tableau42[[#This Row],[TBI-NBI Annuel]]/Tableau42[[#This Row],[Heures Annuelles]]*1820</f>
        <v>#DIV/0!</v>
      </c>
      <c r="G111" s="29">
        <f t="shared" si="3"/>
        <v>0</v>
      </c>
      <c r="H111" s="71" t="e">
        <f t="shared" si="5"/>
        <v>#DIV/0!</v>
      </c>
      <c r="I111" s="72" t="e">
        <f t="shared" si="6"/>
        <v>#DIV/0!</v>
      </c>
      <c r="J111" s="17"/>
      <c r="K111" s="62"/>
    </row>
    <row r="112" spans="1:11" ht="19.899999999999999" customHeight="1" x14ac:dyDescent="0.2">
      <c r="A112" s="34">
        <v>104</v>
      </c>
      <c r="B112" s="66"/>
      <c r="C112" s="67"/>
      <c r="D112" s="68">
        <f>SUM(Tableau42[[#This Row],[TBI et NBI Mensuel]]*12)</f>
        <v>0</v>
      </c>
      <c r="E112" s="32">
        <f>Tableau42[[#This Row],[NB Heures Mensuelles]]*12</f>
        <v>0</v>
      </c>
      <c r="F112" s="70" t="e">
        <f>Tableau42[[#This Row],[TBI-NBI Annuel]]/Tableau42[[#This Row],[Heures Annuelles]]*1820</f>
        <v>#DIV/0!</v>
      </c>
      <c r="G112" s="29">
        <f t="shared" si="3"/>
        <v>0</v>
      </c>
      <c r="H112" s="71" t="e">
        <f t="shared" si="5"/>
        <v>#DIV/0!</v>
      </c>
      <c r="I112" s="72" t="e">
        <f t="shared" si="6"/>
        <v>#DIV/0!</v>
      </c>
      <c r="J112" s="17"/>
      <c r="K112" s="62"/>
    </row>
    <row r="113" spans="1:11" ht="19.899999999999999" customHeight="1" x14ac:dyDescent="0.2">
      <c r="A113" s="34">
        <v>105</v>
      </c>
      <c r="B113" s="66"/>
      <c r="C113" s="67"/>
      <c r="D113" s="68">
        <f>SUM(Tableau42[[#This Row],[TBI et NBI Mensuel]]*12)</f>
        <v>0</v>
      </c>
      <c r="E113" s="32">
        <f>Tableau42[[#This Row],[NB Heures Mensuelles]]*12</f>
        <v>0</v>
      </c>
      <c r="F113" s="70" t="e">
        <f>Tableau42[[#This Row],[TBI-NBI Annuel]]/Tableau42[[#This Row],[Heures Annuelles]]*1820</f>
        <v>#DIV/0!</v>
      </c>
      <c r="G113" s="29">
        <f t="shared" si="3"/>
        <v>0</v>
      </c>
      <c r="H113" s="71" t="e">
        <f t="shared" si="5"/>
        <v>#DIV/0!</v>
      </c>
      <c r="I113" s="72" t="e">
        <f t="shared" si="6"/>
        <v>#DIV/0!</v>
      </c>
      <c r="J113" s="17"/>
      <c r="K113" s="62"/>
    </row>
    <row r="114" spans="1:11" ht="19.899999999999999" customHeight="1" x14ac:dyDescent="0.2">
      <c r="A114" s="34">
        <v>106</v>
      </c>
      <c r="B114" s="66"/>
      <c r="C114" s="67"/>
      <c r="D114" s="68">
        <f>SUM(Tableau42[[#This Row],[TBI et NBI Mensuel]]*12)</f>
        <v>0</v>
      </c>
      <c r="E114" s="32">
        <f>Tableau42[[#This Row],[NB Heures Mensuelles]]*12</f>
        <v>0</v>
      </c>
      <c r="F114" s="70" t="e">
        <f>Tableau42[[#This Row],[TBI-NBI Annuel]]/Tableau42[[#This Row],[Heures Annuelles]]*1820</f>
        <v>#DIV/0!</v>
      </c>
      <c r="G114" s="29">
        <f t="shared" si="3"/>
        <v>0</v>
      </c>
      <c r="H114" s="71" t="e">
        <f t="shared" si="5"/>
        <v>#DIV/0!</v>
      </c>
      <c r="I114" s="72" t="e">
        <f t="shared" si="6"/>
        <v>#DIV/0!</v>
      </c>
      <c r="J114" s="17"/>
      <c r="K114" s="62"/>
    </row>
    <row r="115" spans="1:11" ht="19.899999999999999" customHeight="1" x14ac:dyDescent="0.2">
      <c r="A115" s="34">
        <v>107</v>
      </c>
      <c r="B115" s="66"/>
      <c r="C115" s="67"/>
      <c r="D115" s="68">
        <f>SUM(Tableau42[[#This Row],[TBI et NBI Mensuel]]*12)</f>
        <v>0</v>
      </c>
      <c r="E115" s="32">
        <f>Tableau42[[#This Row],[NB Heures Mensuelles]]*12</f>
        <v>0</v>
      </c>
      <c r="F115" s="70" t="e">
        <f>Tableau42[[#This Row],[TBI-NBI Annuel]]/Tableau42[[#This Row],[Heures Annuelles]]*1820</f>
        <v>#DIV/0!</v>
      </c>
      <c r="G115" s="29">
        <f t="shared" si="3"/>
        <v>0</v>
      </c>
      <c r="H115" s="71" t="e">
        <f t="shared" si="5"/>
        <v>#DIV/0!</v>
      </c>
      <c r="I115" s="72" t="e">
        <f t="shared" si="6"/>
        <v>#DIV/0!</v>
      </c>
      <c r="J115" s="17"/>
      <c r="K115" s="62"/>
    </row>
    <row r="116" spans="1:11" ht="19.899999999999999" customHeight="1" x14ac:dyDescent="0.2">
      <c r="A116" s="34">
        <v>108</v>
      </c>
      <c r="B116" s="66"/>
      <c r="C116" s="67"/>
      <c r="D116" s="68">
        <f>SUM(Tableau42[[#This Row],[TBI et NBI Mensuel]]*12)</f>
        <v>0</v>
      </c>
      <c r="E116" s="32">
        <f>Tableau42[[#This Row],[NB Heures Mensuelles]]*12</f>
        <v>0</v>
      </c>
      <c r="F116" s="70" t="e">
        <f>Tableau42[[#This Row],[TBI-NBI Annuel]]/Tableau42[[#This Row],[Heures Annuelles]]*1820</f>
        <v>#DIV/0!</v>
      </c>
      <c r="G116" s="29">
        <f t="shared" si="3"/>
        <v>0</v>
      </c>
      <c r="H116" s="71" t="e">
        <f t="shared" si="5"/>
        <v>#DIV/0!</v>
      </c>
      <c r="I116" s="72" t="e">
        <f t="shared" si="6"/>
        <v>#DIV/0!</v>
      </c>
      <c r="J116" s="17"/>
      <c r="K116" s="62"/>
    </row>
    <row r="117" spans="1:11" ht="19.899999999999999" customHeight="1" x14ac:dyDescent="0.2">
      <c r="A117" s="34">
        <v>109</v>
      </c>
      <c r="B117" s="66"/>
      <c r="C117" s="67"/>
      <c r="D117" s="68">
        <f>SUM(Tableau42[[#This Row],[TBI et NBI Mensuel]]*12)</f>
        <v>0</v>
      </c>
      <c r="E117" s="32">
        <f>Tableau42[[#This Row],[NB Heures Mensuelles]]*12</f>
        <v>0</v>
      </c>
      <c r="F117" s="70" t="e">
        <f>Tableau42[[#This Row],[TBI-NBI Annuel]]/Tableau42[[#This Row],[Heures Annuelles]]*1820</f>
        <v>#DIV/0!</v>
      </c>
      <c r="G117" s="29">
        <f t="shared" si="3"/>
        <v>0</v>
      </c>
      <c r="H117" s="71" t="e">
        <f t="shared" si="5"/>
        <v>#DIV/0!</v>
      </c>
      <c r="I117" s="72" t="e">
        <f t="shared" si="6"/>
        <v>#DIV/0!</v>
      </c>
      <c r="J117" s="17"/>
      <c r="K117" s="62"/>
    </row>
    <row r="118" spans="1:11" ht="19.899999999999999" customHeight="1" x14ac:dyDescent="0.2">
      <c r="A118" s="34">
        <v>110</v>
      </c>
      <c r="B118" s="66"/>
      <c r="C118" s="67"/>
      <c r="D118" s="68">
        <f>SUM(Tableau42[[#This Row],[TBI et NBI Mensuel]]*12)</f>
        <v>0</v>
      </c>
      <c r="E118" s="32">
        <f>Tableau42[[#This Row],[NB Heures Mensuelles]]*12</f>
        <v>0</v>
      </c>
      <c r="F118" s="70" t="e">
        <f>Tableau42[[#This Row],[TBI-NBI Annuel]]/Tableau42[[#This Row],[Heures Annuelles]]*1820</f>
        <v>#DIV/0!</v>
      </c>
      <c r="G118" s="29">
        <f t="shared" si="3"/>
        <v>0</v>
      </c>
      <c r="H118" s="71" t="e">
        <f t="shared" si="5"/>
        <v>#DIV/0!</v>
      </c>
      <c r="I118" s="72" t="e">
        <f t="shared" si="6"/>
        <v>#DIV/0!</v>
      </c>
      <c r="J118" s="17"/>
      <c r="K118" s="62"/>
    </row>
    <row r="119" spans="1:11" ht="19.899999999999999" customHeight="1" x14ac:dyDescent="0.2">
      <c r="A119" s="34">
        <v>111</v>
      </c>
      <c r="B119" s="66"/>
      <c r="C119" s="67"/>
      <c r="D119" s="68">
        <f>SUM(Tableau42[[#This Row],[TBI et NBI Mensuel]]*12)</f>
        <v>0</v>
      </c>
      <c r="E119" s="32">
        <f>Tableau42[[#This Row],[NB Heures Mensuelles]]*12</f>
        <v>0</v>
      </c>
      <c r="F119" s="70" t="e">
        <f>Tableau42[[#This Row],[TBI-NBI Annuel]]/Tableau42[[#This Row],[Heures Annuelles]]*1820</f>
        <v>#DIV/0!</v>
      </c>
      <c r="G119" s="29">
        <f t="shared" si="3"/>
        <v>0</v>
      </c>
      <c r="H119" s="71" t="e">
        <f t="shared" si="5"/>
        <v>#DIV/0!</v>
      </c>
      <c r="I119" s="72" t="e">
        <f t="shared" si="6"/>
        <v>#DIV/0!</v>
      </c>
      <c r="J119" s="17"/>
      <c r="K119" s="62"/>
    </row>
    <row r="120" spans="1:11" ht="19.899999999999999" customHeight="1" x14ac:dyDescent="0.2">
      <c r="A120" s="34">
        <v>112</v>
      </c>
      <c r="B120" s="66"/>
      <c r="C120" s="67"/>
      <c r="D120" s="68">
        <f>SUM(Tableau42[[#This Row],[TBI et NBI Mensuel]]*12)</f>
        <v>0</v>
      </c>
      <c r="E120" s="32">
        <f>Tableau42[[#This Row],[NB Heures Mensuelles]]*12</f>
        <v>0</v>
      </c>
      <c r="F120" s="70" t="e">
        <f>Tableau42[[#This Row],[TBI-NBI Annuel]]/Tableau42[[#This Row],[Heures Annuelles]]*1820</f>
        <v>#DIV/0!</v>
      </c>
      <c r="G120" s="29">
        <f t="shared" si="3"/>
        <v>0</v>
      </c>
      <c r="H120" s="71" t="e">
        <f t="shared" si="5"/>
        <v>#DIV/0!</v>
      </c>
      <c r="I120" s="72" t="e">
        <f t="shared" si="6"/>
        <v>#DIV/0!</v>
      </c>
      <c r="J120" s="17"/>
      <c r="K120" s="62"/>
    </row>
    <row r="121" spans="1:11" ht="19.899999999999999" customHeight="1" x14ac:dyDescent="0.2">
      <c r="A121" s="34">
        <v>113</v>
      </c>
      <c r="B121" s="66"/>
      <c r="C121" s="67"/>
      <c r="D121" s="68">
        <f>SUM(Tableau42[[#This Row],[TBI et NBI Mensuel]]*12)</f>
        <v>0</v>
      </c>
      <c r="E121" s="32">
        <f>Tableau42[[#This Row],[NB Heures Mensuelles]]*12</f>
        <v>0</v>
      </c>
      <c r="F121" s="70" t="e">
        <f>Tableau42[[#This Row],[TBI-NBI Annuel]]/Tableau42[[#This Row],[Heures Annuelles]]*1820</f>
        <v>#DIV/0!</v>
      </c>
      <c r="G121" s="29">
        <f t="shared" si="3"/>
        <v>0</v>
      </c>
      <c r="H121" s="71" t="e">
        <f t="shared" si="5"/>
        <v>#DIV/0!</v>
      </c>
      <c r="I121" s="72" t="e">
        <f t="shared" si="6"/>
        <v>#DIV/0!</v>
      </c>
      <c r="J121" s="17"/>
      <c r="K121" s="62"/>
    </row>
    <row r="122" spans="1:11" ht="19.899999999999999" customHeight="1" x14ac:dyDescent="0.2">
      <c r="A122" s="34">
        <v>114</v>
      </c>
      <c r="B122" s="66"/>
      <c r="C122" s="67"/>
      <c r="D122" s="68">
        <f>SUM(Tableau42[[#This Row],[TBI et NBI Mensuel]]*12)</f>
        <v>0</v>
      </c>
      <c r="E122" s="32">
        <f>Tableau42[[#This Row],[NB Heures Mensuelles]]*12</f>
        <v>0</v>
      </c>
      <c r="F122" s="70" t="e">
        <f>Tableau42[[#This Row],[TBI-NBI Annuel]]/Tableau42[[#This Row],[Heures Annuelles]]*1820</f>
        <v>#DIV/0!</v>
      </c>
      <c r="G122" s="29">
        <f t="shared" si="3"/>
        <v>0</v>
      </c>
      <c r="H122" s="71" t="e">
        <f t="shared" si="5"/>
        <v>#DIV/0!</v>
      </c>
      <c r="I122" s="72" t="e">
        <f t="shared" si="6"/>
        <v>#DIV/0!</v>
      </c>
      <c r="J122" s="17"/>
      <c r="K122" s="62"/>
    </row>
    <row r="123" spans="1:11" ht="19.899999999999999" customHeight="1" x14ac:dyDescent="0.2">
      <c r="A123" s="34">
        <v>115</v>
      </c>
      <c r="B123" s="66"/>
      <c r="C123" s="67"/>
      <c r="D123" s="68">
        <f>SUM(Tableau42[[#This Row],[TBI et NBI Mensuel]]*12)</f>
        <v>0</v>
      </c>
      <c r="E123" s="32">
        <f>Tableau42[[#This Row],[NB Heures Mensuelles]]*12</f>
        <v>0</v>
      </c>
      <c r="F123" s="70" t="e">
        <f>Tableau42[[#This Row],[TBI-NBI Annuel]]/Tableau42[[#This Row],[Heures Annuelles]]*1820</f>
        <v>#DIV/0!</v>
      </c>
      <c r="G123" s="29">
        <f t="shared" si="3"/>
        <v>0</v>
      </c>
      <c r="H123" s="71" t="e">
        <f t="shared" si="5"/>
        <v>#DIV/0!</v>
      </c>
      <c r="I123" s="72" t="e">
        <f t="shared" si="6"/>
        <v>#DIV/0!</v>
      </c>
      <c r="J123" s="17"/>
      <c r="K123" s="62"/>
    </row>
    <row r="124" spans="1:11" ht="19.899999999999999" customHeight="1" x14ac:dyDescent="0.2">
      <c r="A124" s="34">
        <v>116</v>
      </c>
      <c r="B124" s="66"/>
      <c r="C124" s="67"/>
      <c r="D124" s="68">
        <f>SUM(Tableau42[[#This Row],[TBI et NBI Mensuel]]*12)</f>
        <v>0</v>
      </c>
      <c r="E124" s="32">
        <f>Tableau42[[#This Row],[NB Heures Mensuelles]]*12</f>
        <v>0</v>
      </c>
      <c r="F124" s="70" t="e">
        <f>Tableau42[[#This Row],[TBI-NBI Annuel]]/Tableau42[[#This Row],[Heures Annuelles]]*1820</f>
        <v>#DIV/0!</v>
      </c>
      <c r="G124" s="29">
        <f t="shared" si="3"/>
        <v>0</v>
      </c>
      <c r="H124" s="71" t="e">
        <f t="shared" si="5"/>
        <v>#DIV/0!</v>
      </c>
      <c r="I124" s="72" t="e">
        <f t="shared" si="6"/>
        <v>#DIV/0!</v>
      </c>
      <c r="J124" s="17"/>
      <c r="K124" s="62"/>
    </row>
    <row r="125" spans="1:11" ht="19.899999999999999" customHeight="1" x14ac:dyDescent="0.2">
      <c r="A125" s="34">
        <v>117</v>
      </c>
      <c r="B125" s="66"/>
      <c r="C125" s="67"/>
      <c r="D125" s="68">
        <f>SUM(Tableau42[[#This Row],[TBI et NBI Mensuel]]*12)</f>
        <v>0</v>
      </c>
      <c r="E125" s="32">
        <f>Tableau42[[#This Row],[NB Heures Mensuelles]]*12</f>
        <v>0</v>
      </c>
      <c r="F125" s="70" t="e">
        <f>Tableau42[[#This Row],[TBI-NBI Annuel]]/Tableau42[[#This Row],[Heures Annuelles]]*1820</f>
        <v>#DIV/0!</v>
      </c>
      <c r="G125" s="29">
        <f t="shared" si="3"/>
        <v>0</v>
      </c>
      <c r="H125" s="71" t="e">
        <f t="shared" si="5"/>
        <v>#DIV/0!</v>
      </c>
      <c r="I125" s="72" t="e">
        <f t="shared" si="6"/>
        <v>#DIV/0!</v>
      </c>
      <c r="J125" s="17"/>
      <c r="K125" s="62"/>
    </row>
    <row r="126" spans="1:11" ht="19.899999999999999" customHeight="1" x14ac:dyDescent="0.2">
      <c r="A126" s="34">
        <v>118</v>
      </c>
      <c r="B126" s="66"/>
      <c r="C126" s="67"/>
      <c r="D126" s="68">
        <f>SUM(Tableau42[[#This Row],[TBI et NBI Mensuel]]*12)</f>
        <v>0</v>
      </c>
      <c r="E126" s="32">
        <f>Tableau42[[#This Row],[NB Heures Mensuelles]]*12</f>
        <v>0</v>
      </c>
      <c r="F126" s="70" t="e">
        <f>Tableau42[[#This Row],[TBI-NBI Annuel]]/Tableau42[[#This Row],[Heures Annuelles]]*1820</f>
        <v>#DIV/0!</v>
      </c>
      <c r="G126" s="29">
        <f t="shared" si="3"/>
        <v>0</v>
      </c>
      <c r="H126" s="71" t="e">
        <f t="shared" si="5"/>
        <v>#DIV/0!</v>
      </c>
      <c r="I126" s="72" t="e">
        <f t="shared" si="6"/>
        <v>#DIV/0!</v>
      </c>
      <c r="J126" s="17"/>
      <c r="K126" s="62"/>
    </row>
    <row r="127" spans="1:11" ht="19.899999999999999" customHeight="1" x14ac:dyDescent="0.2">
      <c r="A127" s="34">
        <v>119</v>
      </c>
      <c r="B127" s="66"/>
      <c r="C127" s="67"/>
      <c r="D127" s="68">
        <f>SUM(Tableau42[[#This Row],[TBI et NBI Mensuel]]*12)</f>
        <v>0</v>
      </c>
      <c r="E127" s="32">
        <f>Tableau42[[#This Row],[NB Heures Mensuelles]]*12</f>
        <v>0</v>
      </c>
      <c r="F127" s="70" t="e">
        <f>Tableau42[[#This Row],[TBI-NBI Annuel]]/Tableau42[[#This Row],[Heures Annuelles]]*1820</f>
        <v>#DIV/0!</v>
      </c>
      <c r="G127" s="29">
        <f t="shared" si="3"/>
        <v>0</v>
      </c>
      <c r="H127" s="71" t="e">
        <f t="shared" si="5"/>
        <v>#DIV/0!</v>
      </c>
      <c r="I127" s="72" t="e">
        <f t="shared" si="6"/>
        <v>#DIV/0!</v>
      </c>
      <c r="J127" s="17"/>
      <c r="K127" s="62"/>
    </row>
    <row r="128" spans="1:11" ht="19.899999999999999" customHeight="1" x14ac:dyDescent="0.2">
      <c r="A128" s="34">
        <v>120</v>
      </c>
      <c r="B128" s="66"/>
      <c r="C128" s="67"/>
      <c r="D128" s="68">
        <f>SUM(Tableau42[[#This Row],[TBI et NBI Mensuel]]*12)</f>
        <v>0</v>
      </c>
      <c r="E128" s="32">
        <f>Tableau42[[#This Row],[NB Heures Mensuelles]]*12</f>
        <v>0</v>
      </c>
      <c r="F128" s="70" t="e">
        <f>Tableau42[[#This Row],[TBI-NBI Annuel]]/Tableau42[[#This Row],[Heures Annuelles]]*1820</f>
        <v>#DIV/0!</v>
      </c>
      <c r="G128" s="29">
        <f t="shared" si="3"/>
        <v>0</v>
      </c>
      <c r="H128" s="71" t="e">
        <f t="shared" si="5"/>
        <v>#DIV/0!</v>
      </c>
      <c r="I128" s="72" t="e">
        <f t="shared" si="6"/>
        <v>#DIV/0!</v>
      </c>
      <c r="J128" s="17"/>
      <c r="K128" s="62"/>
    </row>
    <row r="129" spans="1:11" ht="19.899999999999999" customHeight="1" x14ac:dyDescent="0.2">
      <c r="A129" s="34">
        <v>121</v>
      </c>
      <c r="B129" s="66"/>
      <c r="C129" s="67"/>
      <c r="D129" s="68">
        <f>SUM(Tableau42[[#This Row],[TBI et NBI Mensuel]]*12)</f>
        <v>0</v>
      </c>
      <c r="E129" s="32">
        <f>Tableau42[[#This Row],[NB Heures Mensuelles]]*12</f>
        <v>0</v>
      </c>
      <c r="F129" s="70" t="e">
        <f>Tableau42[[#This Row],[TBI-NBI Annuel]]/Tableau42[[#This Row],[Heures Annuelles]]*1820</f>
        <v>#DIV/0!</v>
      </c>
      <c r="G129" s="29">
        <f t="shared" si="3"/>
        <v>0</v>
      </c>
      <c r="H129" s="71" t="e">
        <f t="shared" si="5"/>
        <v>#DIV/0!</v>
      </c>
      <c r="I129" s="72" t="e">
        <f t="shared" si="6"/>
        <v>#DIV/0!</v>
      </c>
      <c r="J129" s="17"/>
      <c r="K129" s="62"/>
    </row>
    <row r="130" spans="1:11" ht="19.899999999999999" customHeight="1" x14ac:dyDescent="0.2">
      <c r="A130" s="34">
        <v>122</v>
      </c>
      <c r="B130" s="66"/>
      <c r="C130" s="67"/>
      <c r="D130" s="68">
        <f>SUM(Tableau42[[#This Row],[TBI et NBI Mensuel]]*12)</f>
        <v>0</v>
      </c>
      <c r="E130" s="32">
        <f>Tableau42[[#This Row],[NB Heures Mensuelles]]*12</f>
        <v>0</v>
      </c>
      <c r="F130" s="70" t="e">
        <f>Tableau42[[#This Row],[TBI-NBI Annuel]]/Tableau42[[#This Row],[Heures Annuelles]]*1820</f>
        <v>#DIV/0!</v>
      </c>
      <c r="G130" s="29">
        <f t="shared" si="3"/>
        <v>0</v>
      </c>
      <c r="H130" s="71" t="e">
        <f t="shared" si="5"/>
        <v>#DIV/0!</v>
      </c>
      <c r="I130" s="72" t="e">
        <f t="shared" si="6"/>
        <v>#DIV/0!</v>
      </c>
      <c r="J130" s="17"/>
      <c r="K130" s="62"/>
    </row>
    <row r="131" spans="1:11" ht="19.899999999999999" customHeight="1" x14ac:dyDescent="0.2">
      <c r="A131" s="34">
        <v>123</v>
      </c>
      <c r="B131" s="66"/>
      <c r="C131" s="67"/>
      <c r="D131" s="68">
        <f>SUM(Tableau42[[#This Row],[TBI et NBI Mensuel]]*12)</f>
        <v>0</v>
      </c>
      <c r="E131" s="32">
        <f>Tableau42[[#This Row],[NB Heures Mensuelles]]*12</f>
        <v>0</v>
      </c>
      <c r="F131" s="70" t="e">
        <f>Tableau42[[#This Row],[TBI-NBI Annuel]]/Tableau42[[#This Row],[Heures Annuelles]]*1820</f>
        <v>#DIV/0!</v>
      </c>
      <c r="G131" s="29">
        <f t="shared" si="3"/>
        <v>0</v>
      </c>
      <c r="H131" s="71" t="e">
        <f t="shared" si="5"/>
        <v>#DIV/0!</v>
      </c>
      <c r="I131" s="72" t="e">
        <f t="shared" si="6"/>
        <v>#DIV/0!</v>
      </c>
      <c r="J131" s="17"/>
      <c r="K131" s="62"/>
    </row>
    <row r="132" spans="1:11" ht="19.899999999999999" customHeight="1" x14ac:dyDescent="0.2">
      <c r="A132" s="34">
        <v>124</v>
      </c>
      <c r="B132" s="66"/>
      <c r="C132" s="67"/>
      <c r="D132" s="68">
        <f>SUM(Tableau42[[#This Row],[TBI et NBI Mensuel]]*12)</f>
        <v>0</v>
      </c>
      <c r="E132" s="32">
        <f>Tableau42[[#This Row],[NB Heures Mensuelles]]*12</f>
        <v>0</v>
      </c>
      <c r="F132" s="70" t="e">
        <f>Tableau42[[#This Row],[TBI-NBI Annuel]]/Tableau42[[#This Row],[Heures Annuelles]]*1820</f>
        <v>#DIV/0!</v>
      </c>
      <c r="G132" s="29">
        <f t="shared" si="3"/>
        <v>0</v>
      </c>
      <c r="H132" s="71" t="e">
        <f t="shared" si="5"/>
        <v>#DIV/0!</v>
      </c>
      <c r="I132" s="72" t="e">
        <f t="shared" si="6"/>
        <v>#DIV/0!</v>
      </c>
      <c r="J132" s="17"/>
      <c r="K132" s="62"/>
    </row>
    <row r="133" spans="1:11" ht="19.899999999999999" customHeight="1" x14ac:dyDescent="0.2">
      <c r="A133" s="34">
        <v>125</v>
      </c>
      <c r="B133" s="37"/>
      <c r="C133" s="38"/>
      <c r="D133" s="31">
        <f>SUM(Tableau42[[#This Row],[TBI et NBI Mensuel]]*12)</f>
        <v>0</v>
      </c>
      <c r="E133" s="32">
        <f>Tableau42[[#This Row],[NB Heures Mensuelles]]*12</f>
        <v>0</v>
      </c>
      <c r="F133" s="33" t="e">
        <f>Tableau42[[#This Row],[TBI-NBI Annuel]]/Tableau42[[#This Row],[Heures Annuelles]]*1820</f>
        <v>#DIV/0!</v>
      </c>
      <c r="G133" s="29">
        <f t="shared" si="3"/>
        <v>0</v>
      </c>
      <c r="H133" s="30" t="e">
        <f t="shared" ref="H133" si="7">IF(G133&lt;=O$12,G133,O$12)</f>
        <v>#DIV/0!</v>
      </c>
      <c r="I133" s="63" t="e">
        <f t="shared" si="2"/>
        <v>#DIV/0!</v>
      </c>
      <c r="J133" s="17"/>
      <c r="K133" s="62"/>
    </row>
    <row r="134" spans="1:11" ht="19.899999999999999" customHeight="1" x14ac:dyDescent="0.2">
      <c r="A134" s="34">
        <v>126</v>
      </c>
      <c r="B134" s="66"/>
      <c r="C134" s="67"/>
      <c r="D134" s="68"/>
      <c r="E134" s="69"/>
      <c r="F134" s="70"/>
      <c r="G134" s="29">
        <f t="shared" si="3"/>
        <v>0</v>
      </c>
      <c r="H134" s="71"/>
      <c r="I134" s="72"/>
      <c r="J134" s="17"/>
      <c r="K134" s="62"/>
    </row>
    <row r="135" spans="1:11" ht="19.899999999999999" customHeight="1" x14ac:dyDescent="0.2">
      <c r="A135" s="34">
        <v>127</v>
      </c>
      <c r="B135" s="66"/>
      <c r="C135" s="67"/>
      <c r="D135" s="68">
        <f>SUM(Tableau42[[#This Row],[TBI et NBI Mensuel]]*12)</f>
        <v>0</v>
      </c>
      <c r="E135" s="69">
        <f>Tableau42[[#This Row],[NB Heures Mensuelles]]*12</f>
        <v>0</v>
      </c>
      <c r="F135" s="70" t="e">
        <f>Tableau42[[#This Row],[TBI-NBI Annuel]]/Tableau42[[#This Row],[Heures Annuelles]]*1820</f>
        <v>#DIV/0!</v>
      </c>
      <c r="G135" s="29">
        <f t="shared" si="3"/>
        <v>0</v>
      </c>
      <c r="H135" s="71" t="e">
        <f t="shared" ref="H135:H166" si="8">IF(G135&lt;=O$12,G135,O$12)</f>
        <v>#DIV/0!</v>
      </c>
      <c r="I135" s="72" t="e">
        <f t="shared" ref="I135:I166" si="9">G135-H135</f>
        <v>#DIV/0!</v>
      </c>
      <c r="J135" s="17"/>
      <c r="K135" s="62"/>
    </row>
    <row r="136" spans="1:11" ht="19.899999999999999" customHeight="1" x14ac:dyDescent="0.2">
      <c r="A136" s="34">
        <v>128</v>
      </c>
      <c r="B136" s="66"/>
      <c r="C136" s="67"/>
      <c r="D136" s="68">
        <f>SUM(Tableau42[[#This Row],[TBI et NBI Mensuel]]*12)</f>
        <v>0</v>
      </c>
      <c r="E136" s="69">
        <f>Tableau42[[#This Row],[NB Heures Mensuelles]]*12</f>
        <v>0</v>
      </c>
      <c r="F136" s="70" t="e">
        <f>Tableau42[[#This Row],[TBI-NBI Annuel]]/Tableau42[[#This Row],[Heures Annuelles]]*1820</f>
        <v>#DIV/0!</v>
      </c>
      <c r="G136" s="29">
        <f t="shared" si="3"/>
        <v>0</v>
      </c>
      <c r="H136" s="71" t="e">
        <f t="shared" si="8"/>
        <v>#DIV/0!</v>
      </c>
      <c r="I136" s="72" t="e">
        <f t="shared" si="9"/>
        <v>#DIV/0!</v>
      </c>
      <c r="J136" s="17"/>
      <c r="K136" s="62"/>
    </row>
    <row r="137" spans="1:11" ht="19.899999999999999" customHeight="1" x14ac:dyDescent="0.2">
      <c r="A137" s="34">
        <v>129</v>
      </c>
      <c r="B137" s="66"/>
      <c r="C137" s="67"/>
      <c r="D137" s="68">
        <f>SUM(Tableau42[[#This Row],[TBI et NBI Mensuel]]*12)</f>
        <v>0</v>
      </c>
      <c r="E137" s="69">
        <f>Tableau42[[#This Row],[NB Heures Mensuelles]]*12</f>
        <v>0</v>
      </c>
      <c r="F137" s="70" t="e">
        <f>Tableau42[[#This Row],[TBI-NBI Annuel]]/Tableau42[[#This Row],[Heures Annuelles]]*1820</f>
        <v>#DIV/0!</v>
      </c>
      <c r="G137" s="29">
        <f t="shared" ref="G137:G200" si="10">(D137/12)*2.15%</f>
        <v>0</v>
      </c>
      <c r="H137" s="71" t="e">
        <f t="shared" si="8"/>
        <v>#DIV/0!</v>
      </c>
      <c r="I137" s="72" t="e">
        <f t="shared" si="9"/>
        <v>#DIV/0!</v>
      </c>
      <c r="J137" s="17"/>
      <c r="K137" s="62"/>
    </row>
    <row r="138" spans="1:11" ht="19.899999999999999" customHeight="1" x14ac:dyDescent="0.2">
      <c r="A138" s="34">
        <v>130</v>
      </c>
      <c r="B138" s="66"/>
      <c r="C138" s="67"/>
      <c r="D138" s="68">
        <f>SUM(Tableau42[[#This Row],[TBI et NBI Mensuel]]*12)</f>
        <v>0</v>
      </c>
      <c r="E138" s="69">
        <f>Tableau42[[#This Row],[NB Heures Mensuelles]]*12</f>
        <v>0</v>
      </c>
      <c r="F138" s="70" t="e">
        <f>Tableau42[[#This Row],[TBI-NBI Annuel]]/Tableau42[[#This Row],[Heures Annuelles]]*1820</f>
        <v>#DIV/0!</v>
      </c>
      <c r="G138" s="29">
        <f t="shared" si="10"/>
        <v>0</v>
      </c>
      <c r="H138" s="71" t="e">
        <f t="shared" si="8"/>
        <v>#DIV/0!</v>
      </c>
      <c r="I138" s="72" t="e">
        <f t="shared" si="9"/>
        <v>#DIV/0!</v>
      </c>
      <c r="J138" s="17"/>
      <c r="K138" s="62"/>
    </row>
    <row r="139" spans="1:11" ht="19.899999999999999" customHeight="1" x14ac:dyDescent="0.2">
      <c r="A139" s="34">
        <v>131</v>
      </c>
      <c r="B139" s="66"/>
      <c r="C139" s="67"/>
      <c r="D139" s="68">
        <f>SUM(Tableau42[[#This Row],[TBI et NBI Mensuel]]*12)</f>
        <v>0</v>
      </c>
      <c r="E139" s="69">
        <f>Tableau42[[#This Row],[NB Heures Mensuelles]]*12</f>
        <v>0</v>
      </c>
      <c r="F139" s="70" t="e">
        <f>Tableau42[[#This Row],[TBI-NBI Annuel]]/Tableau42[[#This Row],[Heures Annuelles]]*1820</f>
        <v>#DIV/0!</v>
      </c>
      <c r="G139" s="29">
        <f t="shared" si="10"/>
        <v>0</v>
      </c>
      <c r="H139" s="71" t="e">
        <f t="shared" si="8"/>
        <v>#DIV/0!</v>
      </c>
      <c r="I139" s="72" t="e">
        <f t="shared" si="9"/>
        <v>#DIV/0!</v>
      </c>
      <c r="J139" s="17"/>
      <c r="K139" s="62"/>
    </row>
    <row r="140" spans="1:11" ht="19.899999999999999" customHeight="1" x14ac:dyDescent="0.2">
      <c r="A140" s="34">
        <v>132</v>
      </c>
      <c r="B140" s="66"/>
      <c r="C140" s="67"/>
      <c r="D140" s="68">
        <f>SUM(Tableau42[[#This Row],[TBI et NBI Mensuel]]*12)</f>
        <v>0</v>
      </c>
      <c r="E140" s="69">
        <f>Tableau42[[#This Row],[NB Heures Mensuelles]]*12</f>
        <v>0</v>
      </c>
      <c r="F140" s="70" t="e">
        <f>Tableau42[[#This Row],[TBI-NBI Annuel]]/Tableau42[[#This Row],[Heures Annuelles]]*1820</f>
        <v>#DIV/0!</v>
      </c>
      <c r="G140" s="29">
        <f t="shared" si="10"/>
        <v>0</v>
      </c>
      <c r="H140" s="71" t="e">
        <f t="shared" si="8"/>
        <v>#DIV/0!</v>
      </c>
      <c r="I140" s="72" t="e">
        <f t="shared" si="9"/>
        <v>#DIV/0!</v>
      </c>
      <c r="J140" s="17"/>
      <c r="K140" s="62"/>
    </row>
    <row r="141" spans="1:11" ht="19.899999999999999" customHeight="1" x14ac:dyDescent="0.2">
      <c r="A141" s="34">
        <v>133</v>
      </c>
      <c r="B141" s="66"/>
      <c r="C141" s="67"/>
      <c r="D141" s="68">
        <f>SUM(Tableau42[[#This Row],[TBI et NBI Mensuel]]*12)</f>
        <v>0</v>
      </c>
      <c r="E141" s="69">
        <f>Tableau42[[#This Row],[NB Heures Mensuelles]]*12</f>
        <v>0</v>
      </c>
      <c r="F141" s="70" t="e">
        <f>Tableau42[[#This Row],[TBI-NBI Annuel]]/Tableau42[[#This Row],[Heures Annuelles]]*1820</f>
        <v>#DIV/0!</v>
      </c>
      <c r="G141" s="29">
        <f t="shared" si="10"/>
        <v>0</v>
      </c>
      <c r="H141" s="71" t="e">
        <f t="shared" si="8"/>
        <v>#DIV/0!</v>
      </c>
      <c r="I141" s="72" t="e">
        <f t="shared" si="9"/>
        <v>#DIV/0!</v>
      </c>
      <c r="J141" s="17"/>
      <c r="K141" s="62"/>
    </row>
    <row r="142" spans="1:11" ht="19.899999999999999" customHeight="1" x14ac:dyDescent="0.2">
      <c r="A142" s="34">
        <v>134</v>
      </c>
      <c r="B142" s="66"/>
      <c r="C142" s="67"/>
      <c r="D142" s="68">
        <f>SUM(Tableau42[[#This Row],[TBI et NBI Mensuel]]*12)</f>
        <v>0</v>
      </c>
      <c r="E142" s="69">
        <f>Tableau42[[#This Row],[NB Heures Mensuelles]]*12</f>
        <v>0</v>
      </c>
      <c r="F142" s="70" t="e">
        <f>Tableau42[[#This Row],[TBI-NBI Annuel]]/Tableau42[[#This Row],[Heures Annuelles]]*1820</f>
        <v>#DIV/0!</v>
      </c>
      <c r="G142" s="29">
        <f t="shared" si="10"/>
        <v>0</v>
      </c>
      <c r="H142" s="71" t="e">
        <f t="shared" si="8"/>
        <v>#DIV/0!</v>
      </c>
      <c r="I142" s="72" t="e">
        <f t="shared" si="9"/>
        <v>#DIV/0!</v>
      </c>
      <c r="J142" s="17"/>
      <c r="K142" s="62"/>
    </row>
    <row r="143" spans="1:11" ht="19.899999999999999" customHeight="1" x14ac:dyDescent="0.2">
      <c r="A143" s="34">
        <v>135</v>
      </c>
      <c r="B143" s="66"/>
      <c r="C143" s="67"/>
      <c r="D143" s="68">
        <f>SUM(Tableau42[[#This Row],[TBI et NBI Mensuel]]*12)</f>
        <v>0</v>
      </c>
      <c r="E143" s="69">
        <f>Tableau42[[#This Row],[NB Heures Mensuelles]]*12</f>
        <v>0</v>
      </c>
      <c r="F143" s="70" t="e">
        <f>Tableau42[[#This Row],[TBI-NBI Annuel]]/Tableau42[[#This Row],[Heures Annuelles]]*1820</f>
        <v>#DIV/0!</v>
      </c>
      <c r="G143" s="29">
        <f t="shared" si="10"/>
        <v>0</v>
      </c>
      <c r="H143" s="71" t="e">
        <f t="shared" si="8"/>
        <v>#DIV/0!</v>
      </c>
      <c r="I143" s="72" t="e">
        <f t="shared" si="9"/>
        <v>#DIV/0!</v>
      </c>
      <c r="J143" s="17"/>
      <c r="K143" s="62"/>
    </row>
    <row r="144" spans="1:11" ht="19.899999999999999" customHeight="1" x14ac:dyDescent="0.2">
      <c r="A144" s="34">
        <v>136</v>
      </c>
      <c r="B144" s="66"/>
      <c r="C144" s="67"/>
      <c r="D144" s="68">
        <f>SUM(Tableau42[[#This Row],[TBI et NBI Mensuel]]*12)</f>
        <v>0</v>
      </c>
      <c r="E144" s="69">
        <f>Tableau42[[#This Row],[NB Heures Mensuelles]]*12</f>
        <v>0</v>
      </c>
      <c r="F144" s="70" t="e">
        <f>Tableau42[[#This Row],[TBI-NBI Annuel]]/Tableau42[[#This Row],[Heures Annuelles]]*1820</f>
        <v>#DIV/0!</v>
      </c>
      <c r="G144" s="29">
        <f t="shared" si="10"/>
        <v>0</v>
      </c>
      <c r="H144" s="71" t="e">
        <f t="shared" si="8"/>
        <v>#DIV/0!</v>
      </c>
      <c r="I144" s="72" t="e">
        <f t="shared" si="9"/>
        <v>#DIV/0!</v>
      </c>
      <c r="J144" s="17"/>
      <c r="K144" s="62"/>
    </row>
    <row r="145" spans="1:11" ht="19.899999999999999" customHeight="1" x14ac:dyDescent="0.2">
      <c r="A145" s="34">
        <v>137</v>
      </c>
      <c r="B145" s="66"/>
      <c r="C145" s="67"/>
      <c r="D145" s="68">
        <f>SUM(Tableau42[[#This Row],[TBI et NBI Mensuel]]*12)</f>
        <v>0</v>
      </c>
      <c r="E145" s="69">
        <f>Tableau42[[#This Row],[NB Heures Mensuelles]]*12</f>
        <v>0</v>
      </c>
      <c r="F145" s="70" t="e">
        <f>Tableau42[[#This Row],[TBI-NBI Annuel]]/Tableau42[[#This Row],[Heures Annuelles]]*1820</f>
        <v>#DIV/0!</v>
      </c>
      <c r="G145" s="29">
        <f t="shared" si="10"/>
        <v>0</v>
      </c>
      <c r="H145" s="71" t="e">
        <f t="shared" si="8"/>
        <v>#DIV/0!</v>
      </c>
      <c r="I145" s="72" t="e">
        <f t="shared" si="9"/>
        <v>#DIV/0!</v>
      </c>
      <c r="J145" s="17"/>
      <c r="K145" s="62"/>
    </row>
    <row r="146" spans="1:11" ht="19.899999999999999" customHeight="1" x14ac:dyDescent="0.2">
      <c r="A146" s="34">
        <v>138</v>
      </c>
      <c r="B146" s="66"/>
      <c r="C146" s="67"/>
      <c r="D146" s="68">
        <f>SUM(Tableau42[[#This Row],[TBI et NBI Mensuel]]*12)</f>
        <v>0</v>
      </c>
      <c r="E146" s="69">
        <f>Tableau42[[#This Row],[NB Heures Mensuelles]]*12</f>
        <v>0</v>
      </c>
      <c r="F146" s="70" t="e">
        <f>Tableau42[[#This Row],[TBI-NBI Annuel]]/Tableau42[[#This Row],[Heures Annuelles]]*1820</f>
        <v>#DIV/0!</v>
      </c>
      <c r="G146" s="29">
        <f t="shared" si="10"/>
        <v>0</v>
      </c>
      <c r="H146" s="71" t="e">
        <f t="shared" si="8"/>
        <v>#DIV/0!</v>
      </c>
      <c r="I146" s="72" t="e">
        <f t="shared" si="9"/>
        <v>#DIV/0!</v>
      </c>
      <c r="J146" s="17"/>
      <c r="K146" s="62"/>
    </row>
    <row r="147" spans="1:11" ht="19.899999999999999" customHeight="1" x14ac:dyDescent="0.2">
      <c r="A147" s="34">
        <v>139</v>
      </c>
      <c r="B147" s="66"/>
      <c r="C147" s="67"/>
      <c r="D147" s="68">
        <f>SUM(Tableau42[[#This Row],[TBI et NBI Mensuel]]*12)</f>
        <v>0</v>
      </c>
      <c r="E147" s="69">
        <f>Tableau42[[#This Row],[NB Heures Mensuelles]]*12</f>
        <v>0</v>
      </c>
      <c r="F147" s="70" t="e">
        <f>Tableau42[[#This Row],[TBI-NBI Annuel]]/Tableau42[[#This Row],[Heures Annuelles]]*1820</f>
        <v>#DIV/0!</v>
      </c>
      <c r="G147" s="29">
        <f t="shared" si="10"/>
        <v>0</v>
      </c>
      <c r="H147" s="71" t="e">
        <f t="shared" si="8"/>
        <v>#DIV/0!</v>
      </c>
      <c r="I147" s="72" t="e">
        <f t="shared" si="9"/>
        <v>#DIV/0!</v>
      </c>
      <c r="J147" s="17"/>
      <c r="K147" s="62"/>
    </row>
    <row r="148" spans="1:11" ht="19.899999999999999" customHeight="1" x14ac:dyDescent="0.2">
      <c r="A148" s="34">
        <v>140</v>
      </c>
      <c r="B148" s="66"/>
      <c r="C148" s="67"/>
      <c r="D148" s="68">
        <f>SUM(Tableau42[[#This Row],[TBI et NBI Mensuel]]*12)</f>
        <v>0</v>
      </c>
      <c r="E148" s="69">
        <f>Tableau42[[#This Row],[NB Heures Mensuelles]]*12</f>
        <v>0</v>
      </c>
      <c r="F148" s="70" t="e">
        <f>Tableau42[[#This Row],[TBI-NBI Annuel]]/Tableau42[[#This Row],[Heures Annuelles]]*1820</f>
        <v>#DIV/0!</v>
      </c>
      <c r="G148" s="29">
        <f t="shared" si="10"/>
        <v>0</v>
      </c>
      <c r="H148" s="71" t="e">
        <f t="shared" si="8"/>
        <v>#DIV/0!</v>
      </c>
      <c r="I148" s="72" t="e">
        <f t="shared" si="9"/>
        <v>#DIV/0!</v>
      </c>
      <c r="J148" s="17"/>
      <c r="K148" s="62"/>
    </row>
    <row r="149" spans="1:11" ht="19.899999999999999" customHeight="1" x14ac:dyDescent="0.2">
      <c r="A149" s="34">
        <v>141</v>
      </c>
      <c r="B149" s="66"/>
      <c r="C149" s="67"/>
      <c r="D149" s="68">
        <f>SUM(Tableau42[[#This Row],[TBI et NBI Mensuel]]*12)</f>
        <v>0</v>
      </c>
      <c r="E149" s="69">
        <f>Tableau42[[#This Row],[NB Heures Mensuelles]]*12</f>
        <v>0</v>
      </c>
      <c r="F149" s="70" t="e">
        <f>Tableau42[[#This Row],[TBI-NBI Annuel]]/Tableau42[[#This Row],[Heures Annuelles]]*1820</f>
        <v>#DIV/0!</v>
      </c>
      <c r="G149" s="29">
        <f t="shared" si="10"/>
        <v>0</v>
      </c>
      <c r="H149" s="71" t="e">
        <f t="shared" si="8"/>
        <v>#DIV/0!</v>
      </c>
      <c r="I149" s="72" t="e">
        <f t="shared" si="9"/>
        <v>#DIV/0!</v>
      </c>
      <c r="J149" s="17"/>
      <c r="K149" s="62"/>
    </row>
    <row r="150" spans="1:11" ht="19.899999999999999" customHeight="1" x14ac:dyDescent="0.2">
      <c r="A150" s="34">
        <v>142</v>
      </c>
      <c r="B150" s="66"/>
      <c r="C150" s="67"/>
      <c r="D150" s="68">
        <f>SUM(Tableau42[[#This Row],[TBI et NBI Mensuel]]*12)</f>
        <v>0</v>
      </c>
      <c r="E150" s="69">
        <f>Tableau42[[#This Row],[NB Heures Mensuelles]]*12</f>
        <v>0</v>
      </c>
      <c r="F150" s="70" t="e">
        <f>Tableau42[[#This Row],[TBI-NBI Annuel]]/Tableau42[[#This Row],[Heures Annuelles]]*1820</f>
        <v>#DIV/0!</v>
      </c>
      <c r="G150" s="29">
        <f t="shared" si="10"/>
        <v>0</v>
      </c>
      <c r="H150" s="71" t="e">
        <f t="shared" si="8"/>
        <v>#DIV/0!</v>
      </c>
      <c r="I150" s="72" t="e">
        <f t="shared" si="9"/>
        <v>#DIV/0!</v>
      </c>
      <c r="J150" s="17"/>
      <c r="K150" s="62"/>
    </row>
    <row r="151" spans="1:11" ht="19.899999999999999" customHeight="1" x14ac:dyDescent="0.2">
      <c r="A151" s="34">
        <v>143</v>
      </c>
      <c r="B151" s="66"/>
      <c r="C151" s="67"/>
      <c r="D151" s="68">
        <f>SUM(Tableau42[[#This Row],[TBI et NBI Mensuel]]*12)</f>
        <v>0</v>
      </c>
      <c r="E151" s="69">
        <f>Tableau42[[#This Row],[NB Heures Mensuelles]]*12</f>
        <v>0</v>
      </c>
      <c r="F151" s="70" t="e">
        <f>Tableau42[[#This Row],[TBI-NBI Annuel]]/Tableau42[[#This Row],[Heures Annuelles]]*1820</f>
        <v>#DIV/0!</v>
      </c>
      <c r="G151" s="29">
        <f t="shared" si="10"/>
        <v>0</v>
      </c>
      <c r="H151" s="71" t="e">
        <f t="shared" si="8"/>
        <v>#DIV/0!</v>
      </c>
      <c r="I151" s="72" t="e">
        <f t="shared" si="9"/>
        <v>#DIV/0!</v>
      </c>
      <c r="J151" s="17"/>
      <c r="K151" s="62"/>
    </row>
    <row r="152" spans="1:11" ht="19.899999999999999" customHeight="1" x14ac:dyDescent="0.2">
      <c r="A152" s="34">
        <v>144</v>
      </c>
      <c r="B152" s="66"/>
      <c r="C152" s="67"/>
      <c r="D152" s="68">
        <f>SUM(Tableau42[[#This Row],[TBI et NBI Mensuel]]*12)</f>
        <v>0</v>
      </c>
      <c r="E152" s="69">
        <f>Tableau42[[#This Row],[NB Heures Mensuelles]]*12</f>
        <v>0</v>
      </c>
      <c r="F152" s="70" t="e">
        <f>Tableau42[[#This Row],[TBI-NBI Annuel]]/Tableau42[[#This Row],[Heures Annuelles]]*1820</f>
        <v>#DIV/0!</v>
      </c>
      <c r="G152" s="29">
        <f t="shared" si="10"/>
        <v>0</v>
      </c>
      <c r="H152" s="71" t="e">
        <f t="shared" si="8"/>
        <v>#DIV/0!</v>
      </c>
      <c r="I152" s="72" t="e">
        <f t="shared" si="9"/>
        <v>#DIV/0!</v>
      </c>
      <c r="J152" s="17"/>
      <c r="K152" s="62"/>
    </row>
    <row r="153" spans="1:11" ht="19.899999999999999" customHeight="1" x14ac:dyDescent="0.2">
      <c r="A153" s="34">
        <v>145</v>
      </c>
      <c r="B153" s="66"/>
      <c r="C153" s="67"/>
      <c r="D153" s="68">
        <f>SUM(Tableau42[[#This Row],[TBI et NBI Mensuel]]*12)</f>
        <v>0</v>
      </c>
      <c r="E153" s="69">
        <f>Tableau42[[#This Row],[NB Heures Mensuelles]]*12</f>
        <v>0</v>
      </c>
      <c r="F153" s="70" t="e">
        <f>Tableau42[[#This Row],[TBI-NBI Annuel]]/Tableau42[[#This Row],[Heures Annuelles]]*1820</f>
        <v>#DIV/0!</v>
      </c>
      <c r="G153" s="29">
        <f t="shared" si="10"/>
        <v>0</v>
      </c>
      <c r="H153" s="71" t="e">
        <f t="shared" si="8"/>
        <v>#DIV/0!</v>
      </c>
      <c r="I153" s="72" t="e">
        <f t="shared" si="9"/>
        <v>#DIV/0!</v>
      </c>
      <c r="J153" s="17"/>
      <c r="K153" s="62"/>
    </row>
    <row r="154" spans="1:11" ht="19.899999999999999" customHeight="1" x14ac:dyDescent="0.2">
      <c r="A154" s="34">
        <v>146</v>
      </c>
      <c r="B154" s="66"/>
      <c r="C154" s="67"/>
      <c r="D154" s="68">
        <f>SUM(Tableau42[[#This Row],[TBI et NBI Mensuel]]*12)</f>
        <v>0</v>
      </c>
      <c r="E154" s="69">
        <f>Tableau42[[#This Row],[NB Heures Mensuelles]]*12</f>
        <v>0</v>
      </c>
      <c r="F154" s="70" t="e">
        <f>Tableau42[[#This Row],[TBI-NBI Annuel]]/Tableau42[[#This Row],[Heures Annuelles]]*1820</f>
        <v>#DIV/0!</v>
      </c>
      <c r="G154" s="29">
        <f t="shared" si="10"/>
        <v>0</v>
      </c>
      <c r="H154" s="71" t="e">
        <f t="shared" si="8"/>
        <v>#DIV/0!</v>
      </c>
      <c r="I154" s="72" t="e">
        <f t="shared" si="9"/>
        <v>#DIV/0!</v>
      </c>
      <c r="J154" s="17"/>
      <c r="K154" s="62"/>
    </row>
    <row r="155" spans="1:11" ht="19.899999999999999" customHeight="1" x14ac:dyDescent="0.2">
      <c r="A155" s="34">
        <v>147</v>
      </c>
      <c r="B155" s="66"/>
      <c r="C155" s="67"/>
      <c r="D155" s="68">
        <f>SUM(Tableau42[[#This Row],[TBI et NBI Mensuel]]*12)</f>
        <v>0</v>
      </c>
      <c r="E155" s="69">
        <f>Tableau42[[#This Row],[NB Heures Mensuelles]]*12</f>
        <v>0</v>
      </c>
      <c r="F155" s="70" t="e">
        <f>Tableau42[[#This Row],[TBI-NBI Annuel]]/Tableau42[[#This Row],[Heures Annuelles]]*1820</f>
        <v>#DIV/0!</v>
      </c>
      <c r="G155" s="29">
        <f t="shared" si="10"/>
        <v>0</v>
      </c>
      <c r="H155" s="71" t="e">
        <f t="shared" si="8"/>
        <v>#DIV/0!</v>
      </c>
      <c r="I155" s="72" t="e">
        <f t="shared" si="9"/>
        <v>#DIV/0!</v>
      </c>
      <c r="J155" s="17"/>
      <c r="K155" s="62"/>
    </row>
    <row r="156" spans="1:11" ht="19.899999999999999" customHeight="1" x14ac:dyDescent="0.2">
      <c r="A156" s="34">
        <v>148</v>
      </c>
      <c r="B156" s="66"/>
      <c r="C156" s="67"/>
      <c r="D156" s="68">
        <f>SUM(Tableau42[[#This Row],[TBI et NBI Mensuel]]*12)</f>
        <v>0</v>
      </c>
      <c r="E156" s="69">
        <f>Tableau42[[#This Row],[NB Heures Mensuelles]]*12</f>
        <v>0</v>
      </c>
      <c r="F156" s="70" t="e">
        <f>Tableau42[[#This Row],[TBI-NBI Annuel]]/Tableau42[[#This Row],[Heures Annuelles]]*1820</f>
        <v>#DIV/0!</v>
      </c>
      <c r="G156" s="29">
        <f t="shared" si="10"/>
        <v>0</v>
      </c>
      <c r="H156" s="71" t="e">
        <f t="shared" si="8"/>
        <v>#DIV/0!</v>
      </c>
      <c r="I156" s="72" t="e">
        <f t="shared" si="9"/>
        <v>#DIV/0!</v>
      </c>
      <c r="J156" s="17"/>
      <c r="K156" s="62"/>
    </row>
    <row r="157" spans="1:11" ht="19.899999999999999" customHeight="1" x14ac:dyDescent="0.2">
      <c r="A157" s="34">
        <v>149</v>
      </c>
      <c r="B157" s="66"/>
      <c r="C157" s="67"/>
      <c r="D157" s="68">
        <f>SUM(Tableau42[[#This Row],[TBI et NBI Mensuel]]*12)</f>
        <v>0</v>
      </c>
      <c r="E157" s="69">
        <f>Tableau42[[#This Row],[NB Heures Mensuelles]]*12</f>
        <v>0</v>
      </c>
      <c r="F157" s="70" t="e">
        <f>Tableau42[[#This Row],[TBI-NBI Annuel]]/Tableau42[[#This Row],[Heures Annuelles]]*1820</f>
        <v>#DIV/0!</v>
      </c>
      <c r="G157" s="29">
        <f t="shared" si="10"/>
        <v>0</v>
      </c>
      <c r="H157" s="71" t="e">
        <f t="shared" si="8"/>
        <v>#DIV/0!</v>
      </c>
      <c r="I157" s="72" t="e">
        <f t="shared" si="9"/>
        <v>#DIV/0!</v>
      </c>
      <c r="J157" s="17"/>
      <c r="K157" s="62"/>
    </row>
    <row r="158" spans="1:11" ht="19.899999999999999" customHeight="1" x14ac:dyDescent="0.2">
      <c r="A158" s="34">
        <v>150</v>
      </c>
      <c r="B158" s="66"/>
      <c r="C158" s="67"/>
      <c r="D158" s="68">
        <f>SUM(Tableau42[[#This Row],[TBI et NBI Mensuel]]*12)</f>
        <v>0</v>
      </c>
      <c r="E158" s="69">
        <f>Tableau42[[#This Row],[NB Heures Mensuelles]]*12</f>
        <v>0</v>
      </c>
      <c r="F158" s="70" t="e">
        <f>Tableau42[[#This Row],[TBI-NBI Annuel]]/Tableau42[[#This Row],[Heures Annuelles]]*1820</f>
        <v>#DIV/0!</v>
      </c>
      <c r="G158" s="29">
        <f t="shared" si="10"/>
        <v>0</v>
      </c>
      <c r="H158" s="71" t="e">
        <f t="shared" si="8"/>
        <v>#DIV/0!</v>
      </c>
      <c r="I158" s="72" t="e">
        <f t="shared" si="9"/>
        <v>#DIV/0!</v>
      </c>
      <c r="J158" s="17"/>
      <c r="K158" s="62"/>
    </row>
    <row r="159" spans="1:11" ht="19.899999999999999" customHeight="1" x14ac:dyDescent="0.2">
      <c r="A159" s="34">
        <v>151</v>
      </c>
      <c r="B159" s="66"/>
      <c r="C159" s="67"/>
      <c r="D159" s="68">
        <f>SUM(Tableau42[[#This Row],[TBI et NBI Mensuel]]*12)</f>
        <v>0</v>
      </c>
      <c r="E159" s="69">
        <f>Tableau42[[#This Row],[NB Heures Mensuelles]]*12</f>
        <v>0</v>
      </c>
      <c r="F159" s="70" t="e">
        <f>Tableau42[[#This Row],[TBI-NBI Annuel]]/Tableau42[[#This Row],[Heures Annuelles]]*1820</f>
        <v>#DIV/0!</v>
      </c>
      <c r="G159" s="29">
        <f t="shared" si="10"/>
        <v>0</v>
      </c>
      <c r="H159" s="71" t="e">
        <f t="shared" si="8"/>
        <v>#DIV/0!</v>
      </c>
      <c r="I159" s="72" t="e">
        <f t="shared" si="9"/>
        <v>#DIV/0!</v>
      </c>
      <c r="J159" s="17"/>
      <c r="K159" s="62"/>
    </row>
    <row r="160" spans="1:11" ht="19.899999999999999" customHeight="1" x14ac:dyDescent="0.2">
      <c r="A160" s="34">
        <v>152</v>
      </c>
      <c r="B160" s="66"/>
      <c r="C160" s="67"/>
      <c r="D160" s="68">
        <f>SUM(Tableau42[[#This Row],[TBI et NBI Mensuel]]*12)</f>
        <v>0</v>
      </c>
      <c r="E160" s="69">
        <f>Tableau42[[#This Row],[NB Heures Mensuelles]]*12</f>
        <v>0</v>
      </c>
      <c r="F160" s="70" t="e">
        <f>Tableau42[[#This Row],[TBI-NBI Annuel]]/Tableau42[[#This Row],[Heures Annuelles]]*1820</f>
        <v>#DIV/0!</v>
      </c>
      <c r="G160" s="29">
        <f t="shared" si="10"/>
        <v>0</v>
      </c>
      <c r="H160" s="71" t="e">
        <f t="shared" si="8"/>
        <v>#DIV/0!</v>
      </c>
      <c r="I160" s="72" t="e">
        <f t="shared" si="9"/>
        <v>#DIV/0!</v>
      </c>
      <c r="J160" s="17"/>
      <c r="K160" s="62"/>
    </row>
    <row r="161" spans="1:11" ht="19.899999999999999" customHeight="1" x14ac:dyDescent="0.2">
      <c r="A161" s="34">
        <v>153</v>
      </c>
      <c r="B161" s="66"/>
      <c r="C161" s="67"/>
      <c r="D161" s="68">
        <f>SUM(Tableau42[[#This Row],[TBI et NBI Mensuel]]*12)</f>
        <v>0</v>
      </c>
      <c r="E161" s="69">
        <f>Tableau42[[#This Row],[NB Heures Mensuelles]]*12</f>
        <v>0</v>
      </c>
      <c r="F161" s="70" t="e">
        <f>Tableau42[[#This Row],[TBI-NBI Annuel]]/Tableau42[[#This Row],[Heures Annuelles]]*1820</f>
        <v>#DIV/0!</v>
      </c>
      <c r="G161" s="29">
        <f t="shared" si="10"/>
        <v>0</v>
      </c>
      <c r="H161" s="71" t="e">
        <f t="shared" si="8"/>
        <v>#DIV/0!</v>
      </c>
      <c r="I161" s="72" t="e">
        <f t="shared" si="9"/>
        <v>#DIV/0!</v>
      </c>
      <c r="J161" s="17"/>
      <c r="K161" s="62"/>
    </row>
    <row r="162" spans="1:11" ht="19.899999999999999" customHeight="1" x14ac:dyDescent="0.2">
      <c r="A162" s="34">
        <v>154</v>
      </c>
      <c r="B162" s="66"/>
      <c r="C162" s="67"/>
      <c r="D162" s="68">
        <f>SUM(Tableau42[[#This Row],[TBI et NBI Mensuel]]*12)</f>
        <v>0</v>
      </c>
      <c r="E162" s="69">
        <f>Tableau42[[#This Row],[NB Heures Mensuelles]]*12</f>
        <v>0</v>
      </c>
      <c r="F162" s="70" t="e">
        <f>Tableau42[[#This Row],[TBI-NBI Annuel]]/Tableau42[[#This Row],[Heures Annuelles]]*1820</f>
        <v>#DIV/0!</v>
      </c>
      <c r="G162" s="29">
        <f t="shared" si="10"/>
        <v>0</v>
      </c>
      <c r="H162" s="71" t="e">
        <f t="shared" si="8"/>
        <v>#DIV/0!</v>
      </c>
      <c r="I162" s="72" t="e">
        <f t="shared" si="9"/>
        <v>#DIV/0!</v>
      </c>
      <c r="J162" s="17"/>
      <c r="K162" s="62"/>
    </row>
    <row r="163" spans="1:11" ht="19.899999999999999" customHeight="1" x14ac:dyDescent="0.2">
      <c r="A163" s="34">
        <v>155</v>
      </c>
      <c r="B163" s="66"/>
      <c r="C163" s="67"/>
      <c r="D163" s="68">
        <f>SUM(Tableau42[[#This Row],[TBI et NBI Mensuel]]*12)</f>
        <v>0</v>
      </c>
      <c r="E163" s="69">
        <f>Tableau42[[#This Row],[NB Heures Mensuelles]]*12</f>
        <v>0</v>
      </c>
      <c r="F163" s="70" t="e">
        <f>Tableau42[[#This Row],[TBI-NBI Annuel]]/Tableau42[[#This Row],[Heures Annuelles]]*1820</f>
        <v>#DIV/0!</v>
      </c>
      <c r="G163" s="29">
        <f t="shared" si="10"/>
        <v>0</v>
      </c>
      <c r="H163" s="71" t="e">
        <f t="shared" si="8"/>
        <v>#DIV/0!</v>
      </c>
      <c r="I163" s="72" t="e">
        <f t="shared" si="9"/>
        <v>#DIV/0!</v>
      </c>
      <c r="J163" s="17"/>
      <c r="K163" s="62"/>
    </row>
    <row r="164" spans="1:11" ht="19.899999999999999" customHeight="1" x14ac:dyDescent="0.2">
      <c r="A164" s="34">
        <v>156</v>
      </c>
      <c r="B164" s="66"/>
      <c r="C164" s="67"/>
      <c r="D164" s="68">
        <f>SUM(Tableau42[[#This Row],[TBI et NBI Mensuel]]*12)</f>
        <v>0</v>
      </c>
      <c r="E164" s="69">
        <f>Tableau42[[#This Row],[NB Heures Mensuelles]]*12</f>
        <v>0</v>
      </c>
      <c r="F164" s="70" t="e">
        <f>Tableau42[[#This Row],[TBI-NBI Annuel]]/Tableau42[[#This Row],[Heures Annuelles]]*1820</f>
        <v>#DIV/0!</v>
      </c>
      <c r="G164" s="29">
        <f t="shared" si="10"/>
        <v>0</v>
      </c>
      <c r="H164" s="71" t="e">
        <f t="shared" si="8"/>
        <v>#DIV/0!</v>
      </c>
      <c r="I164" s="72" t="e">
        <f t="shared" si="9"/>
        <v>#DIV/0!</v>
      </c>
      <c r="J164" s="17"/>
      <c r="K164" s="62"/>
    </row>
    <row r="165" spans="1:11" ht="19.899999999999999" customHeight="1" x14ac:dyDescent="0.2">
      <c r="A165" s="34">
        <v>157</v>
      </c>
      <c r="B165" s="66"/>
      <c r="C165" s="67"/>
      <c r="D165" s="68">
        <f>SUM(Tableau42[[#This Row],[TBI et NBI Mensuel]]*12)</f>
        <v>0</v>
      </c>
      <c r="E165" s="69">
        <f>Tableau42[[#This Row],[NB Heures Mensuelles]]*12</f>
        <v>0</v>
      </c>
      <c r="F165" s="70" t="e">
        <f>Tableau42[[#This Row],[TBI-NBI Annuel]]/Tableau42[[#This Row],[Heures Annuelles]]*1820</f>
        <v>#DIV/0!</v>
      </c>
      <c r="G165" s="29">
        <f t="shared" si="10"/>
        <v>0</v>
      </c>
      <c r="H165" s="71" t="e">
        <f t="shared" si="8"/>
        <v>#DIV/0!</v>
      </c>
      <c r="I165" s="72" t="e">
        <f t="shared" si="9"/>
        <v>#DIV/0!</v>
      </c>
      <c r="J165" s="17"/>
      <c r="K165" s="62"/>
    </row>
    <row r="166" spans="1:11" ht="19.899999999999999" customHeight="1" x14ac:dyDescent="0.2">
      <c r="A166" s="34">
        <v>158</v>
      </c>
      <c r="B166" s="66"/>
      <c r="C166" s="67"/>
      <c r="D166" s="68">
        <f>SUM(Tableau42[[#This Row],[TBI et NBI Mensuel]]*12)</f>
        <v>0</v>
      </c>
      <c r="E166" s="69">
        <f>Tableau42[[#This Row],[NB Heures Mensuelles]]*12</f>
        <v>0</v>
      </c>
      <c r="F166" s="70" t="e">
        <f>Tableau42[[#This Row],[TBI-NBI Annuel]]/Tableau42[[#This Row],[Heures Annuelles]]*1820</f>
        <v>#DIV/0!</v>
      </c>
      <c r="G166" s="29">
        <f t="shared" si="10"/>
        <v>0</v>
      </c>
      <c r="H166" s="71" t="e">
        <f t="shared" si="8"/>
        <v>#DIV/0!</v>
      </c>
      <c r="I166" s="72" t="e">
        <f t="shared" si="9"/>
        <v>#DIV/0!</v>
      </c>
      <c r="J166" s="17"/>
      <c r="K166" s="62"/>
    </row>
    <row r="167" spans="1:11" ht="19.899999999999999" customHeight="1" x14ac:dyDescent="0.2">
      <c r="A167" s="34">
        <v>159</v>
      </c>
      <c r="B167" s="66"/>
      <c r="C167" s="67"/>
      <c r="D167" s="68">
        <f>SUM(Tableau42[[#This Row],[TBI et NBI Mensuel]]*12)</f>
        <v>0</v>
      </c>
      <c r="E167" s="69">
        <f>Tableau42[[#This Row],[NB Heures Mensuelles]]*12</f>
        <v>0</v>
      </c>
      <c r="F167" s="70" t="e">
        <f>Tableau42[[#This Row],[TBI-NBI Annuel]]/Tableau42[[#This Row],[Heures Annuelles]]*1820</f>
        <v>#DIV/0!</v>
      </c>
      <c r="G167" s="29">
        <f t="shared" si="10"/>
        <v>0</v>
      </c>
      <c r="H167" s="71" t="e">
        <f t="shared" ref="H167:H198" si="11">IF(G167&lt;=O$12,G167,O$12)</f>
        <v>#DIV/0!</v>
      </c>
      <c r="I167" s="72" t="e">
        <f t="shared" ref="I167:I198" si="12">G167-H167</f>
        <v>#DIV/0!</v>
      </c>
      <c r="J167" s="17"/>
      <c r="K167" s="62"/>
    </row>
    <row r="168" spans="1:11" ht="19.899999999999999" customHeight="1" x14ac:dyDescent="0.2">
      <c r="A168" s="34">
        <v>160</v>
      </c>
      <c r="B168" s="66"/>
      <c r="C168" s="67"/>
      <c r="D168" s="68">
        <f>SUM(Tableau42[[#This Row],[TBI et NBI Mensuel]]*12)</f>
        <v>0</v>
      </c>
      <c r="E168" s="69">
        <f>Tableau42[[#This Row],[NB Heures Mensuelles]]*12</f>
        <v>0</v>
      </c>
      <c r="F168" s="70" t="e">
        <f>Tableau42[[#This Row],[TBI-NBI Annuel]]/Tableau42[[#This Row],[Heures Annuelles]]*1820</f>
        <v>#DIV/0!</v>
      </c>
      <c r="G168" s="29">
        <f t="shared" si="10"/>
        <v>0</v>
      </c>
      <c r="H168" s="71" t="e">
        <f t="shared" si="11"/>
        <v>#DIV/0!</v>
      </c>
      <c r="I168" s="72" t="e">
        <f t="shared" si="12"/>
        <v>#DIV/0!</v>
      </c>
      <c r="J168" s="17"/>
      <c r="K168" s="62"/>
    </row>
    <row r="169" spans="1:11" ht="19.899999999999999" customHeight="1" x14ac:dyDescent="0.2">
      <c r="A169" s="34">
        <v>161</v>
      </c>
      <c r="B169" s="66"/>
      <c r="C169" s="67"/>
      <c r="D169" s="68">
        <f>SUM(Tableau42[[#This Row],[TBI et NBI Mensuel]]*12)</f>
        <v>0</v>
      </c>
      <c r="E169" s="69">
        <f>Tableau42[[#This Row],[NB Heures Mensuelles]]*12</f>
        <v>0</v>
      </c>
      <c r="F169" s="70" t="e">
        <f>Tableau42[[#This Row],[TBI-NBI Annuel]]/Tableau42[[#This Row],[Heures Annuelles]]*1820</f>
        <v>#DIV/0!</v>
      </c>
      <c r="G169" s="29">
        <f t="shared" si="10"/>
        <v>0</v>
      </c>
      <c r="H169" s="71" t="e">
        <f t="shared" si="11"/>
        <v>#DIV/0!</v>
      </c>
      <c r="I169" s="72" t="e">
        <f t="shared" si="12"/>
        <v>#DIV/0!</v>
      </c>
      <c r="J169" s="17"/>
      <c r="K169" s="62"/>
    </row>
    <row r="170" spans="1:11" ht="19.899999999999999" customHeight="1" x14ac:dyDescent="0.2">
      <c r="A170" s="34">
        <v>162</v>
      </c>
      <c r="B170" s="66"/>
      <c r="C170" s="67"/>
      <c r="D170" s="68">
        <f>SUM(Tableau42[[#This Row],[TBI et NBI Mensuel]]*12)</f>
        <v>0</v>
      </c>
      <c r="E170" s="69">
        <f>Tableau42[[#This Row],[NB Heures Mensuelles]]*12</f>
        <v>0</v>
      </c>
      <c r="F170" s="70" t="e">
        <f>Tableau42[[#This Row],[TBI-NBI Annuel]]/Tableau42[[#This Row],[Heures Annuelles]]*1820</f>
        <v>#DIV/0!</v>
      </c>
      <c r="G170" s="29">
        <f t="shared" si="10"/>
        <v>0</v>
      </c>
      <c r="H170" s="71" t="e">
        <f t="shared" si="11"/>
        <v>#DIV/0!</v>
      </c>
      <c r="I170" s="72" t="e">
        <f t="shared" si="12"/>
        <v>#DIV/0!</v>
      </c>
      <c r="J170" s="17"/>
      <c r="K170" s="62"/>
    </row>
    <row r="171" spans="1:11" ht="19.899999999999999" customHeight="1" x14ac:dyDescent="0.2">
      <c r="A171" s="34">
        <v>163</v>
      </c>
      <c r="B171" s="66"/>
      <c r="C171" s="67"/>
      <c r="D171" s="68">
        <f>SUM(Tableau42[[#This Row],[TBI et NBI Mensuel]]*12)</f>
        <v>0</v>
      </c>
      <c r="E171" s="69">
        <f>Tableau42[[#This Row],[NB Heures Mensuelles]]*12</f>
        <v>0</v>
      </c>
      <c r="F171" s="70" t="e">
        <f>Tableau42[[#This Row],[TBI-NBI Annuel]]/Tableau42[[#This Row],[Heures Annuelles]]*1820</f>
        <v>#DIV/0!</v>
      </c>
      <c r="G171" s="29">
        <f t="shared" si="10"/>
        <v>0</v>
      </c>
      <c r="H171" s="71" t="e">
        <f t="shared" si="11"/>
        <v>#DIV/0!</v>
      </c>
      <c r="I171" s="72" t="e">
        <f t="shared" si="12"/>
        <v>#DIV/0!</v>
      </c>
      <c r="J171" s="17"/>
      <c r="K171" s="62"/>
    </row>
    <row r="172" spans="1:11" ht="19.899999999999999" customHeight="1" x14ac:dyDescent="0.2">
      <c r="A172" s="34">
        <v>164</v>
      </c>
      <c r="B172" s="35"/>
      <c r="C172" s="36"/>
      <c r="D172" s="68">
        <f>SUM(Tableau42[[#This Row],[TBI et NBI Mensuel]]*12)</f>
        <v>0</v>
      </c>
      <c r="E172" s="69">
        <f>Tableau42[[#This Row],[NB Heures Mensuelles]]*12</f>
        <v>0</v>
      </c>
      <c r="F172" s="70" t="e">
        <f>Tableau42[[#This Row],[TBI-NBI Annuel]]/Tableau42[[#This Row],[Heures Annuelles]]*1820</f>
        <v>#DIV/0!</v>
      </c>
      <c r="G172" s="29">
        <f t="shared" si="10"/>
        <v>0</v>
      </c>
      <c r="H172" s="71" t="e">
        <f t="shared" si="11"/>
        <v>#DIV/0!</v>
      </c>
      <c r="I172" s="72" t="e">
        <f t="shared" si="12"/>
        <v>#DIV/0!</v>
      </c>
      <c r="J172" s="17"/>
      <c r="K172" s="62"/>
    </row>
    <row r="173" spans="1:11" ht="19.899999999999999" customHeight="1" x14ac:dyDescent="0.2">
      <c r="A173" s="34">
        <v>165</v>
      </c>
      <c r="B173" s="35"/>
      <c r="C173" s="36"/>
      <c r="D173" s="68">
        <f>SUM(Tableau42[[#This Row],[TBI et NBI Mensuel]]*12)</f>
        <v>0</v>
      </c>
      <c r="E173" s="69">
        <f>Tableau42[[#This Row],[NB Heures Mensuelles]]*12</f>
        <v>0</v>
      </c>
      <c r="F173" s="70" t="e">
        <f>Tableau42[[#This Row],[TBI-NBI Annuel]]/Tableau42[[#This Row],[Heures Annuelles]]*1820</f>
        <v>#DIV/0!</v>
      </c>
      <c r="G173" s="29">
        <f t="shared" si="10"/>
        <v>0</v>
      </c>
      <c r="H173" s="71" t="e">
        <f t="shared" si="11"/>
        <v>#DIV/0!</v>
      </c>
      <c r="I173" s="72" t="e">
        <f t="shared" si="12"/>
        <v>#DIV/0!</v>
      </c>
      <c r="J173" s="17"/>
      <c r="K173" s="62"/>
    </row>
    <row r="174" spans="1:11" ht="19.899999999999999" customHeight="1" x14ac:dyDescent="0.2">
      <c r="A174" s="34">
        <v>166</v>
      </c>
      <c r="B174" s="35"/>
      <c r="C174" s="36"/>
      <c r="D174" s="68">
        <f>SUM(Tableau42[[#This Row],[TBI et NBI Mensuel]]*12)</f>
        <v>0</v>
      </c>
      <c r="E174" s="69">
        <f>Tableau42[[#This Row],[NB Heures Mensuelles]]*12</f>
        <v>0</v>
      </c>
      <c r="F174" s="70" t="e">
        <f>Tableau42[[#This Row],[TBI-NBI Annuel]]/Tableau42[[#This Row],[Heures Annuelles]]*1820</f>
        <v>#DIV/0!</v>
      </c>
      <c r="G174" s="29">
        <f t="shared" si="10"/>
        <v>0</v>
      </c>
      <c r="H174" s="71" t="e">
        <f t="shared" si="11"/>
        <v>#DIV/0!</v>
      </c>
      <c r="I174" s="72" t="e">
        <f t="shared" si="12"/>
        <v>#DIV/0!</v>
      </c>
      <c r="J174" s="17"/>
      <c r="K174" s="62"/>
    </row>
    <row r="175" spans="1:11" ht="19.899999999999999" customHeight="1" x14ac:dyDescent="0.2">
      <c r="A175" s="34">
        <v>167</v>
      </c>
      <c r="B175" s="66"/>
      <c r="C175" s="67"/>
      <c r="D175" s="68">
        <f>SUM(Tableau42[[#This Row],[TBI et NBI Mensuel]]*12)</f>
        <v>0</v>
      </c>
      <c r="E175" s="69">
        <f>Tableau42[[#This Row],[NB Heures Mensuelles]]*12</f>
        <v>0</v>
      </c>
      <c r="F175" s="70" t="e">
        <f>Tableau42[[#This Row],[TBI-NBI Annuel]]/Tableau42[[#This Row],[Heures Annuelles]]*1820</f>
        <v>#DIV/0!</v>
      </c>
      <c r="G175" s="29">
        <f t="shared" si="10"/>
        <v>0</v>
      </c>
      <c r="H175" s="71" t="e">
        <f t="shared" si="11"/>
        <v>#DIV/0!</v>
      </c>
      <c r="I175" s="72" t="e">
        <f t="shared" si="12"/>
        <v>#DIV/0!</v>
      </c>
      <c r="J175" s="17"/>
      <c r="K175" s="62"/>
    </row>
    <row r="176" spans="1:11" ht="19.899999999999999" customHeight="1" x14ac:dyDescent="0.2">
      <c r="A176" s="34">
        <v>168</v>
      </c>
      <c r="B176" s="66"/>
      <c r="C176" s="67"/>
      <c r="D176" s="68">
        <f>SUM(Tableau42[[#This Row],[TBI et NBI Mensuel]]*12)</f>
        <v>0</v>
      </c>
      <c r="E176" s="69">
        <f>Tableau42[[#This Row],[NB Heures Mensuelles]]*12</f>
        <v>0</v>
      </c>
      <c r="F176" s="70" t="e">
        <f>Tableau42[[#This Row],[TBI-NBI Annuel]]/Tableau42[[#This Row],[Heures Annuelles]]*1820</f>
        <v>#DIV/0!</v>
      </c>
      <c r="G176" s="29">
        <f t="shared" si="10"/>
        <v>0</v>
      </c>
      <c r="H176" s="71" t="e">
        <f t="shared" si="11"/>
        <v>#DIV/0!</v>
      </c>
      <c r="I176" s="72" t="e">
        <f t="shared" si="12"/>
        <v>#DIV/0!</v>
      </c>
      <c r="J176" s="17"/>
      <c r="K176" s="62"/>
    </row>
    <row r="177" spans="1:11" ht="19.899999999999999" customHeight="1" x14ac:dyDescent="0.2">
      <c r="A177" s="34">
        <v>169</v>
      </c>
      <c r="B177" s="66"/>
      <c r="C177" s="67"/>
      <c r="D177" s="68">
        <f>SUM(Tableau42[[#This Row],[TBI et NBI Mensuel]]*12)</f>
        <v>0</v>
      </c>
      <c r="E177" s="69">
        <f>Tableau42[[#This Row],[NB Heures Mensuelles]]*12</f>
        <v>0</v>
      </c>
      <c r="F177" s="70" t="e">
        <f>Tableau42[[#This Row],[TBI-NBI Annuel]]/Tableau42[[#This Row],[Heures Annuelles]]*1820</f>
        <v>#DIV/0!</v>
      </c>
      <c r="G177" s="29">
        <f t="shared" si="10"/>
        <v>0</v>
      </c>
      <c r="H177" s="71" t="e">
        <f t="shared" si="11"/>
        <v>#DIV/0!</v>
      </c>
      <c r="I177" s="72" t="e">
        <f t="shared" si="12"/>
        <v>#DIV/0!</v>
      </c>
      <c r="J177" s="17"/>
      <c r="K177" s="62"/>
    </row>
    <row r="178" spans="1:11" ht="19.899999999999999" customHeight="1" x14ac:dyDescent="0.2">
      <c r="A178" s="34">
        <v>170</v>
      </c>
      <c r="B178" s="66"/>
      <c r="C178" s="67"/>
      <c r="D178" s="68">
        <f>SUM(Tableau42[[#This Row],[TBI et NBI Mensuel]]*12)</f>
        <v>0</v>
      </c>
      <c r="E178" s="69">
        <f>Tableau42[[#This Row],[NB Heures Mensuelles]]*12</f>
        <v>0</v>
      </c>
      <c r="F178" s="70" t="e">
        <f>Tableau42[[#This Row],[TBI-NBI Annuel]]/Tableau42[[#This Row],[Heures Annuelles]]*1820</f>
        <v>#DIV/0!</v>
      </c>
      <c r="G178" s="29">
        <f t="shared" si="10"/>
        <v>0</v>
      </c>
      <c r="H178" s="71" t="e">
        <f t="shared" si="11"/>
        <v>#DIV/0!</v>
      </c>
      <c r="I178" s="72" t="e">
        <f t="shared" si="12"/>
        <v>#DIV/0!</v>
      </c>
      <c r="J178" s="17"/>
      <c r="K178" s="62"/>
    </row>
    <row r="179" spans="1:11" ht="19.899999999999999" customHeight="1" x14ac:dyDescent="0.2">
      <c r="A179" s="34">
        <v>171</v>
      </c>
      <c r="B179" s="66"/>
      <c r="C179" s="67"/>
      <c r="D179" s="68">
        <f>SUM(Tableau42[[#This Row],[TBI et NBI Mensuel]]*12)</f>
        <v>0</v>
      </c>
      <c r="E179" s="69">
        <f>Tableau42[[#This Row],[NB Heures Mensuelles]]*12</f>
        <v>0</v>
      </c>
      <c r="F179" s="70" t="e">
        <f>Tableau42[[#This Row],[TBI-NBI Annuel]]/Tableau42[[#This Row],[Heures Annuelles]]*1820</f>
        <v>#DIV/0!</v>
      </c>
      <c r="G179" s="29">
        <f t="shared" si="10"/>
        <v>0</v>
      </c>
      <c r="H179" s="71" t="e">
        <f t="shared" si="11"/>
        <v>#DIV/0!</v>
      </c>
      <c r="I179" s="72" t="e">
        <f t="shared" si="12"/>
        <v>#DIV/0!</v>
      </c>
      <c r="J179" s="17"/>
      <c r="K179" s="62"/>
    </row>
    <row r="180" spans="1:11" ht="19.899999999999999" customHeight="1" x14ac:dyDescent="0.2">
      <c r="A180" s="34">
        <v>172</v>
      </c>
      <c r="B180" s="66"/>
      <c r="C180" s="67"/>
      <c r="D180" s="68">
        <f>SUM(Tableau42[[#This Row],[TBI et NBI Mensuel]]*12)</f>
        <v>0</v>
      </c>
      <c r="E180" s="69">
        <f>Tableau42[[#This Row],[NB Heures Mensuelles]]*12</f>
        <v>0</v>
      </c>
      <c r="F180" s="70" t="e">
        <f>Tableau42[[#This Row],[TBI-NBI Annuel]]/Tableau42[[#This Row],[Heures Annuelles]]*1820</f>
        <v>#DIV/0!</v>
      </c>
      <c r="G180" s="29">
        <f t="shared" si="10"/>
        <v>0</v>
      </c>
      <c r="H180" s="71" t="e">
        <f t="shared" si="11"/>
        <v>#DIV/0!</v>
      </c>
      <c r="I180" s="72" t="e">
        <f t="shared" si="12"/>
        <v>#DIV/0!</v>
      </c>
      <c r="J180" s="17"/>
      <c r="K180" s="62"/>
    </row>
    <row r="181" spans="1:11" ht="19.899999999999999" customHeight="1" x14ac:dyDescent="0.2">
      <c r="A181" s="34">
        <v>173</v>
      </c>
      <c r="B181" s="66"/>
      <c r="C181" s="67"/>
      <c r="D181" s="68">
        <f>SUM(Tableau42[[#This Row],[TBI et NBI Mensuel]]*12)</f>
        <v>0</v>
      </c>
      <c r="E181" s="69">
        <f>Tableau42[[#This Row],[NB Heures Mensuelles]]*12</f>
        <v>0</v>
      </c>
      <c r="F181" s="70" t="e">
        <f>Tableau42[[#This Row],[TBI-NBI Annuel]]/Tableau42[[#This Row],[Heures Annuelles]]*1820</f>
        <v>#DIV/0!</v>
      </c>
      <c r="G181" s="29">
        <f t="shared" si="10"/>
        <v>0</v>
      </c>
      <c r="H181" s="71" t="e">
        <f t="shared" si="11"/>
        <v>#DIV/0!</v>
      </c>
      <c r="I181" s="72" t="e">
        <f t="shared" si="12"/>
        <v>#DIV/0!</v>
      </c>
      <c r="J181" s="17"/>
      <c r="K181" s="62"/>
    </row>
    <row r="182" spans="1:11" ht="19.899999999999999" customHeight="1" x14ac:dyDescent="0.2">
      <c r="A182" s="34">
        <v>174</v>
      </c>
      <c r="B182" s="66"/>
      <c r="C182" s="67"/>
      <c r="D182" s="68">
        <f>SUM(Tableau42[[#This Row],[TBI et NBI Mensuel]]*12)</f>
        <v>0</v>
      </c>
      <c r="E182" s="69">
        <f>Tableau42[[#This Row],[NB Heures Mensuelles]]*12</f>
        <v>0</v>
      </c>
      <c r="F182" s="70" t="e">
        <f>Tableau42[[#This Row],[TBI-NBI Annuel]]/Tableau42[[#This Row],[Heures Annuelles]]*1820</f>
        <v>#DIV/0!</v>
      </c>
      <c r="G182" s="29">
        <f t="shared" si="10"/>
        <v>0</v>
      </c>
      <c r="H182" s="71" t="e">
        <f t="shared" si="11"/>
        <v>#DIV/0!</v>
      </c>
      <c r="I182" s="72" t="e">
        <f t="shared" si="12"/>
        <v>#DIV/0!</v>
      </c>
      <c r="J182" s="17"/>
      <c r="K182" s="62"/>
    </row>
    <row r="183" spans="1:11" ht="19.899999999999999" customHeight="1" x14ac:dyDescent="0.2">
      <c r="A183" s="34">
        <v>175</v>
      </c>
      <c r="B183" s="66"/>
      <c r="C183" s="67"/>
      <c r="D183" s="68">
        <f>SUM(Tableau42[[#This Row],[TBI et NBI Mensuel]]*12)</f>
        <v>0</v>
      </c>
      <c r="E183" s="69">
        <f>Tableau42[[#This Row],[NB Heures Mensuelles]]*12</f>
        <v>0</v>
      </c>
      <c r="F183" s="70" t="e">
        <f>Tableau42[[#This Row],[TBI-NBI Annuel]]/Tableau42[[#This Row],[Heures Annuelles]]*1820</f>
        <v>#DIV/0!</v>
      </c>
      <c r="G183" s="29">
        <f t="shared" si="10"/>
        <v>0</v>
      </c>
      <c r="H183" s="71" t="e">
        <f t="shared" si="11"/>
        <v>#DIV/0!</v>
      </c>
      <c r="I183" s="72" t="e">
        <f t="shared" si="12"/>
        <v>#DIV/0!</v>
      </c>
      <c r="J183" s="17"/>
      <c r="K183" s="62"/>
    </row>
    <row r="184" spans="1:11" ht="19.899999999999999" customHeight="1" x14ac:dyDescent="0.2">
      <c r="A184" s="34">
        <v>176</v>
      </c>
      <c r="B184" s="66"/>
      <c r="C184" s="67"/>
      <c r="D184" s="68">
        <f>SUM(Tableau42[[#This Row],[TBI et NBI Mensuel]]*12)</f>
        <v>0</v>
      </c>
      <c r="E184" s="69">
        <f>Tableau42[[#This Row],[NB Heures Mensuelles]]*12</f>
        <v>0</v>
      </c>
      <c r="F184" s="70" t="e">
        <f>Tableau42[[#This Row],[TBI-NBI Annuel]]/Tableau42[[#This Row],[Heures Annuelles]]*1820</f>
        <v>#DIV/0!</v>
      </c>
      <c r="G184" s="29">
        <f t="shared" si="10"/>
        <v>0</v>
      </c>
      <c r="H184" s="71" t="e">
        <f t="shared" si="11"/>
        <v>#DIV/0!</v>
      </c>
      <c r="I184" s="72" t="e">
        <f t="shared" si="12"/>
        <v>#DIV/0!</v>
      </c>
      <c r="J184" s="17"/>
      <c r="K184" s="62"/>
    </row>
    <row r="185" spans="1:11" ht="19.899999999999999" customHeight="1" x14ac:dyDescent="0.2">
      <c r="A185" s="34">
        <v>177</v>
      </c>
      <c r="B185" s="66"/>
      <c r="C185" s="67"/>
      <c r="D185" s="68">
        <f>SUM(Tableau42[[#This Row],[TBI et NBI Mensuel]]*12)</f>
        <v>0</v>
      </c>
      <c r="E185" s="69">
        <f>Tableau42[[#This Row],[NB Heures Mensuelles]]*12</f>
        <v>0</v>
      </c>
      <c r="F185" s="70" t="e">
        <f>Tableau42[[#This Row],[TBI-NBI Annuel]]/Tableau42[[#This Row],[Heures Annuelles]]*1820</f>
        <v>#DIV/0!</v>
      </c>
      <c r="G185" s="29">
        <f t="shared" si="10"/>
        <v>0</v>
      </c>
      <c r="H185" s="71" t="e">
        <f t="shared" si="11"/>
        <v>#DIV/0!</v>
      </c>
      <c r="I185" s="72" t="e">
        <f t="shared" si="12"/>
        <v>#DIV/0!</v>
      </c>
      <c r="J185" s="17"/>
      <c r="K185" s="62"/>
    </row>
    <row r="186" spans="1:11" ht="19.899999999999999" customHeight="1" x14ac:dyDescent="0.2">
      <c r="A186" s="34">
        <v>178</v>
      </c>
      <c r="B186" s="66"/>
      <c r="C186" s="67"/>
      <c r="D186" s="68">
        <f>SUM(Tableau42[[#This Row],[TBI et NBI Mensuel]]*12)</f>
        <v>0</v>
      </c>
      <c r="E186" s="69">
        <f>Tableau42[[#This Row],[NB Heures Mensuelles]]*12</f>
        <v>0</v>
      </c>
      <c r="F186" s="70" t="e">
        <f>Tableau42[[#This Row],[TBI-NBI Annuel]]/Tableau42[[#This Row],[Heures Annuelles]]*1820</f>
        <v>#DIV/0!</v>
      </c>
      <c r="G186" s="29">
        <f t="shared" si="10"/>
        <v>0</v>
      </c>
      <c r="H186" s="71" t="e">
        <f t="shared" si="11"/>
        <v>#DIV/0!</v>
      </c>
      <c r="I186" s="72" t="e">
        <f t="shared" si="12"/>
        <v>#DIV/0!</v>
      </c>
      <c r="J186" s="17"/>
      <c r="K186" s="62"/>
    </row>
    <row r="187" spans="1:11" ht="19.899999999999999" customHeight="1" x14ac:dyDescent="0.2">
      <c r="A187" s="34">
        <v>179</v>
      </c>
      <c r="B187" s="66"/>
      <c r="C187" s="67"/>
      <c r="D187" s="68">
        <f>SUM(Tableau42[[#This Row],[TBI et NBI Mensuel]]*12)</f>
        <v>0</v>
      </c>
      <c r="E187" s="69">
        <f>Tableau42[[#This Row],[NB Heures Mensuelles]]*12</f>
        <v>0</v>
      </c>
      <c r="F187" s="70" t="e">
        <f>Tableau42[[#This Row],[TBI-NBI Annuel]]/Tableau42[[#This Row],[Heures Annuelles]]*1820</f>
        <v>#DIV/0!</v>
      </c>
      <c r="G187" s="29">
        <f t="shared" si="10"/>
        <v>0</v>
      </c>
      <c r="H187" s="71" t="e">
        <f t="shared" si="11"/>
        <v>#DIV/0!</v>
      </c>
      <c r="I187" s="72" t="e">
        <f t="shared" si="12"/>
        <v>#DIV/0!</v>
      </c>
      <c r="J187" s="17"/>
      <c r="K187" s="62"/>
    </row>
    <row r="188" spans="1:11" ht="19.899999999999999" customHeight="1" x14ac:dyDescent="0.2">
      <c r="A188" s="34">
        <v>180</v>
      </c>
      <c r="B188" s="66"/>
      <c r="C188" s="67"/>
      <c r="D188" s="68">
        <f>SUM(Tableau42[[#This Row],[TBI et NBI Mensuel]]*12)</f>
        <v>0</v>
      </c>
      <c r="E188" s="69">
        <f>Tableau42[[#This Row],[NB Heures Mensuelles]]*12</f>
        <v>0</v>
      </c>
      <c r="F188" s="70" t="e">
        <f>Tableau42[[#This Row],[TBI-NBI Annuel]]/Tableau42[[#This Row],[Heures Annuelles]]*1820</f>
        <v>#DIV/0!</v>
      </c>
      <c r="G188" s="29">
        <f t="shared" si="10"/>
        <v>0</v>
      </c>
      <c r="H188" s="71" t="e">
        <f t="shared" si="11"/>
        <v>#DIV/0!</v>
      </c>
      <c r="I188" s="72" t="e">
        <f t="shared" si="12"/>
        <v>#DIV/0!</v>
      </c>
      <c r="J188" s="17"/>
      <c r="K188" s="62"/>
    </row>
    <row r="189" spans="1:11" ht="19.899999999999999" customHeight="1" x14ac:dyDescent="0.2">
      <c r="A189" s="34">
        <v>181</v>
      </c>
      <c r="B189" s="66"/>
      <c r="C189" s="67"/>
      <c r="D189" s="68">
        <f>SUM(Tableau42[[#This Row],[TBI et NBI Mensuel]]*12)</f>
        <v>0</v>
      </c>
      <c r="E189" s="69">
        <f>Tableau42[[#This Row],[NB Heures Mensuelles]]*12</f>
        <v>0</v>
      </c>
      <c r="F189" s="70" t="e">
        <f>Tableau42[[#This Row],[TBI-NBI Annuel]]/Tableau42[[#This Row],[Heures Annuelles]]*1820</f>
        <v>#DIV/0!</v>
      </c>
      <c r="G189" s="29">
        <f t="shared" si="10"/>
        <v>0</v>
      </c>
      <c r="H189" s="71" t="e">
        <f t="shared" si="11"/>
        <v>#DIV/0!</v>
      </c>
      <c r="I189" s="72" t="e">
        <f t="shared" si="12"/>
        <v>#DIV/0!</v>
      </c>
      <c r="J189" s="17"/>
      <c r="K189" s="62"/>
    </row>
    <row r="190" spans="1:11" ht="19.899999999999999" customHeight="1" x14ac:dyDescent="0.2">
      <c r="A190" s="34">
        <v>182</v>
      </c>
      <c r="B190" s="66"/>
      <c r="C190" s="67"/>
      <c r="D190" s="68">
        <f>SUM(Tableau42[[#This Row],[TBI et NBI Mensuel]]*12)</f>
        <v>0</v>
      </c>
      <c r="E190" s="69">
        <f>Tableau42[[#This Row],[NB Heures Mensuelles]]*12</f>
        <v>0</v>
      </c>
      <c r="F190" s="70" t="e">
        <f>Tableau42[[#This Row],[TBI-NBI Annuel]]/Tableau42[[#This Row],[Heures Annuelles]]*1820</f>
        <v>#DIV/0!</v>
      </c>
      <c r="G190" s="29">
        <f t="shared" si="10"/>
        <v>0</v>
      </c>
      <c r="H190" s="71" t="e">
        <f t="shared" si="11"/>
        <v>#DIV/0!</v>
      </c>
      <c r="I190" s="72" t="e">
        <f t="shared" si="12"/>
        <v>#DIV/0!</v>
      </c>
      <c r="J190" s="17"/>
      <c r="K190" s="62"/>
    </row>
    <row r="191" spans="1:11" ht="19.899999999999999" customHeight="1" x14ac:dyDescent="0.2">
      <c r="A191" s="34">
        <v>183</v>
      </c>
      <c r="B191" s="66"/>
      <c r="C191" s="67"/>
      <c r="D191" s="68">
        <f>SUM(Tableau42[[#This Row],[TBI et NBI Mensuel]]*12)</f>
        <v>0</v>
      </c>
      <c r="E191" s="69">
        <f>Tableau42[[#This Row],[NB Heures Mensuelles]]*12</f>
        <v>0</v>
      </c>
      <c r="F191" s="70" t="e">
        <f>Tableau42[[#This Row],[TBI-NBI Annuel]]/Tableau42[[#This Row],[Heures Annuelles]]*1820</f>
        <v>#DIV/0!</v>
      </c>
      <c r="G191" s="29">
        <f t="shared" si="10"/>
        <v>0</v>
      </c>
      <c r="H191" s="71" t="e">
        <f t="shared" si="11"/>
        <v>#DIV/0!</v>
      </c>
      <c r="I191" s="72" t="e">
        <f t="shared" si="12"/>
        <v>#DIV/0!</v>
      </c>
      <c r="J191" s="17"/>
      <c r="K191" s="62"/>
    </row>
    <row r="192" spans="1:11" ht="19.899999999999999" customHeight="1" x14ac:dyDescent="0.2">
      <c r="A192" s="34">
        <v>184</v>
      </c>
      <c r="B192" s="66"/>
      <c r="C192" s="67"/>
      <c r="D192" s="68">
        <f>SUM(Tableau42[[#This Row],[TBI et NBI Mensuel]]*12)</f>
        <v>0</v>
      </c>
      <c r="E192" s="69">
        <f>Tableau42[[#This Row],[NB Heures Mensuelles]]*12</f>
        <v>0</v>
      </c>
      <c r="F192" s="70" t="e">
        <f>Tableau42[[#This Row],[TBI-NBI Annuel]]/Tableau42[[#This Row],[Heures Annuelles]]*1820</f>
        <v>#DIV/0!</v>
      </c>
      <c r="G192" s="29">
        <f t="shared" si="10"/>
        <v>0</v>
      </c>
      <c r="H192" s="71" t="e">
        <f t="shared" si="11"/>
        <v>#DIV/0!</v>
      </c>
      <c r="I192" s="72" t="e">
        <f t="shared" si="12"/>
        <v>#DIV/0!</v>
      </c>
      <c r="J192" s="17"/>
      <c r="K192" s="62"/>
    </row>
    <row r="193" spans="1:11" ht="19.899999999999999" customHeight="1" x14ac:dyDescent="0.2">
      <c r="A193" s="34">
        <v>185</v>
      </c>
      <c r="B193" s="66"/>
      <c r="C193" s="67"/>
      <c r="D193" s="68">
        <f>SUM(Tableau42[[#This Row],[TBI et NBI Mensuel]]*12)</f>
        <v>0</v>
      </c>
      <c r="E193" s="69">
        <f>Tableau42[[#This Row],[NB Heures Mensuelles]]*12</f>
        <v>0</v>
      </c>
      <c r="F193" s="70" t="e">
        <f>Tableau42[[#This Row],[TBI-NBI Annuel]]/Tableau42[[#This Row],[Heures Annuelles]]*1820</f>
        <v>#DIV/0!</v>
      </c>
      <c r="G193" s="29">
        <f t="shared" si="10"/>
        <v>0</v>
      </c>
      <c r="H193" s="71" t="e">
        <f t="shared" si="11"/>
        <v>#DIV/0!</v>
      </c>
      <c r="I193" s="72" t="e">
        <f t="shared" si="12"/>
        <v>#DIV/0!</v>
      </c>
      <c r="J193" s="17"/>
      <c r="K193" s="62"/>
    </row>
    <row r="194" spans="1:11" ht="19.899999999999999" customHeight="1" x14ac:dyDescent="0.2">
      <c r="A194" s="34">
        <v>186</v>
      </c>
      <c r="B194" s="66"/>
      <c r="C194" s="67"/>
      <c r="D194" s="68">
        <f>SUM(Tableau42[[#This Row],[TBI et NBI Mensuel]]*12)</f>
        <v>0</v>
      </c>
      <c r="E194" s="69">
        <f>Tableau42[[#This Row],[NB Heures Mensuelles]]*12</f>
        <v>0</v>
      </c>
      <c r="F194" s="70" t="e">
        <f>Tableau42[[#This Row],[TBI-NBI Annuel]]/Tableau42[[#This Row],[Heures Annuelles]]*1820</f>
        <v>#DIV/0!</v>
      </c>
      <c r="G194" s="29">
        <f t="shared" si="10"/>
        <v>0</v>
      </c>
      <c r="H194" s="71" t="e">
        <f t="shared" si="11"/>
        <v>#DIV/0!</v>
      </c>
      <c r="I194" s="72" t="e">
        <f t="shared" si="12"/>
        <v>#DIV/0!</v>
      </c>
      <c r="J194" s="17"/>
      <c r="K194" s="62"/>
    </row>
    <row r="195" spans="1:11" ht="19.899999999999999" customHeight="1" x14ac:dyDescent="0.2">
      <c r="A195" s="34">
        <v>187</v>
      </c>
      <c r="B195" s="66"/>
      <c r="C195" s="67"/>
      <c r="D195" s="68">
        <f>SUM(Tableau42[[#This Row],[TBI et NBI Mensuel]]*12)</f>
        <v>0</v>
      </c>
      <c r="E195" s="69">
        <f>Tableau42[[#This Row],[NB Heures Mensuelles]]*12</f>
        <v>0</v>
      </c>
      <c r="F195" s="70" t="e">
        <f>Tableau42[[#This Row],[TBI-NBI Annuel]]/Tableau42[[#This Row],[Heures Annuelles]]*1820</f>
        <v>#DIV/0!</v>
      </c>
      <c r="G195" s="29">
        <f t="shared" si="10"/>
        <v>0</v>
      </c>
      <c r="H195" s="71" t="e">
        <f t="shared" si="11"/>
        <v>#DIV/0!</v>
      </c>
      <c r="I195" s="72" t="e">
        <f t="shared" si="12"/>
        <v>#DIV/0!</v>
      </c>
      <c r="J195" s="17"/>
      <c r="K195" s="62"/>
    </row>
    <row r="196" spans="1:11" ht="19.899999999999999" customHeight="1" x14ac:dyDescent="0.2">
      <c r="A196" s="34">
        <v>188</v>
      </c>
      <c r="B196" s="66"/>
      <c r="C196" s="67"/>
      <c r="D196" s="68">
        <f>SUM(Tableau42[[#This Row],[TBI et NBI Mensuel]]*12)</f>
        <v>0</v>
      </c>
      <c r="E196" s="69">
        <f>Tableau42[[#This Row],[NB Heures Mensuelles]]*12</f>
        <v>0</v>
      </c>
      <c r="F196" s="70" t="e">
        <f>Tableau42[[#This Row],[TBI-NBI Annuel]]/Tableau42[[#This Row],[Heures Annuelles]]*1820</f>
        <v>#DIV/0!</v>
      </c>
      <c r="G196" s="29">
        <f t="shared" si="10"/>
        <v>0</v>
      </c>
      <c r="H196" s="71" t="e">
        <f t="shared" si="11"/>
        <v>#DIV/0!</v>
      </c>
      <c r="I196" s="72" t="e">
        <f t="shared" si="12"/>
        <v>#DIV/0!</v>
      </c>
      <c r="J196" s="17"/>
      <c r="K196" s="62"/>
    </row>
    <row r="197" spans="1:11" ht="19.899999999999999" customHeight="1" x14ac:dyDescent="0.2">
      <c r="A197" s="34">
        <v>189</v>
      </c>
      <c r="B197" s="66"/>
      <c r="C197" s="67"/>
      <c r="D197" s="68">
        <f>SUM(Tableau42[[#This Row],[TBI et NBI Mensuel]]*12)</f>
        <v>0</v>
      </c>
      <c r="E197" s="69">
        <f>Tableau42[[#This Row],[NB Heures Mensuelles]]*12</f>
        <v>0</v>
      </c>
      <c r="F197" s="70" t="e">
        <f>Tableau42[[#This Row],[TBI-NBI Annuel]]/Tableau42[[#This Row],[Heures Annuelles]]*1820</f>
        <v>#DIV/0!</v>
      </c>
      <c r="G197" s="29">
        <f t="shared" si="10"/>
        <v>0</v>
      </c>
      <c r="H197" s="71" t="e">
        <f t="shared" si="11"/>
        <v>#DIV/0!</v>
      </c>
      <c r="I197" s="72" t="e">
        <f t="shared" si="12"/>
        <v>#DIV/0!</v>
      </c>
      <c r="J197" s="17"/>
      <c r="K197" s="62"/>
    </row>
    <row r="198" spans="1:11" ht="19.899999999999999" customHeight="1" x14ac:dyDescent="0.2">
      <c r="A198" s="34">
        <v>190</v>
      </c>
      <c r="B198" s="66"/>
      <c r="C198" s="67"/>
      <c r="D198" s="68">
        <f>SUM(Tableau42[[#This Row],[TBI et NBI Mensuel]]*12)</f>
        <v>0</v>
      </c>
      <c r="E198" s="69">
        <f>Tableau42[[#This Row],[NB Heures Mensuelles]]*12</f>
        <v>0</v>
      </c>
      <c r="F198" s="70" t="e">
        <f>Tableau42[[#This Row],[TBI-NBI Annuel]]/Tableau42[[#This Row],[Heures Annuelles]]*1820</f>
        <v>#DIV/0!</v>
      </c>
      <c r="G198" s="29">
        <f t="shared" si="10"/>
        <v>0</v>
      </c>
      <c r="H198" s="71" t="e">
        <f t="shared" si="11"/>
        <v>#DIV/0!</v>
      </c>
      <c r="I198" s="72" t="e">
        <f t="shared" si="12"/>
        <v>#DIV/0!</v>
      </c>
      <c r="J198" s="17"/>
      <c r="K198" s="62"/>
    </row>
    <row r="199" spans="1:11" ht="19.899999999999999" customHeight="1" x14ac:dyDescent="0.2">
      <c r="A199" s="34">
        <v>191</v>
      </c>
      <c r="B199" s="66"/>
      <c r="C199" s="67"/>
      <c r="D199" s="68">
        <f>SUM(Tableau42[[#This Row],[TBI et NBI Mensuel]]*12)</f>
        <v>0</v>
      </c>
      <c r="E199" s="69">
        <f>Tableau42[[#This Row],[NB Heures Mensuelles]]*12</f>
        <v>0</v>
      </c>
      <c r="F199" s="70" t="e">
        <f>Tableau42[[#This Row],[TBI-NBI Annuel]]/Tableau42[[#This Row],[Heures Annuelles]]*1820</f>
        <v>#DIV/0!</v>
      </c>
      <c r="G199" s="29">
        <f t="shared" si="10"/>
        <v>0</v>
      </c>
      <c r="H199" s="71" t="e">
        <f t="shared" ref="H199:H207" si="13">IF(G199&lt;=O$12,G199,O$12)</f>
        <v>#DIV/0!</v>
      </c>
      <c r="I199" s="72" t="e">
        <f t="shared" ref="I199:I207" si="14">G199-H199</f>
        <v>#DIV/0!</v>
      </c>
      <c r="J199" s="17"/>
      <c r="K199" s="62"/>
    </row>
    <row r="200" spans="1:11" ht="19.899999999999999" customHeight="1" x14ac:dyDescent="0.2">
      <c r="A200" s="34">
        <v>192</v>
      </c>
      <c r="B200" s="66"/>
      <c r="C200" s="67"/>
      <c r="D200" s="68">
        <f>SUM(Tableau42[[#This Row],[TBI et NBI Mensuel]]*12)</f>
        <v>0</v>
      </c>
      <c r="E200" s="69">
        <f>Tableau42[[#This Row],[NB Heures Mensuelles]]*12</f>
        <v>0</v>
      </c>
      <c r="F200" s="70" t="e">
        <f>Tableau42[[#This Row],[TBI-NBI Annuel]]/Tableau42[[#This Row],[Heures Annuelles]]*1820</f>
        <v>#DIV/0!</v>
      </c>
      <c r="G200" s="29">
        <f t="shared" si="10"/>
        <v>0</v>
      </c>
      <c r="H200" s="71" t="e">
        <f t="shared" si="13"/>
        <v>#DIV/0!</v>
      </c>
      <c r="I200" s="72" t="e">
        <f t="shared" si="14"/>
        <v>#DIV/0!</v>
      </c>
      <c r="J200" s="17"/>
      <c r="K200" s="62"/>
    </row>
    <row r="201" spans="1:11" ht="19.899999999999999" customHeight="1" x14ac:dyDescent="0.2">
      <c r="A201" s="34">
        <v>193</v>
      </c>
      <c r="B201" s="66"/>
      <c r="C201" s="67"/>
      <c r="D201" s="68">
        <f>SUM(Tableau42[[#This Row],[TBI et NBI Mensuel]]*12)</f>
        <v>0</v>
      </c>
      <c r="E201" s="69">
        <f>Tableau42[[#This Row],[NB Heures Mensuelles]]*12</f>
        <v>0</v>
      </c>
      <c r="F201" s="70" t="e">
        <f>Tableau42[[#This Row],[TBI-NBI Annuel]]/Tableau42[[#This Row],[Heures Annuelles]]*1820</f>
        <v>#DIV/0!</v>
      </c>
      <c r="G201" s="29">
        <f t="shared" ref="G201:G264" si="15">(D201/12)*2.15%</f>
        <v>0</v>
      </c>
      <c r="H201" s="71" t="e">
        <f t="shared" si="13"/>
        <v>#DIV/0!</v>
      </c>
      <c r="I201" s="72" t="e">
        <f t="shared" si="14"/>
        <v>#DIV/0!</v>
      </c>
      <c r="J201" s="17"/>
      <c r="K201" s="62"/>
    </row>
    <row r="202" spans="1:11" ht="19.899999999999999" customHeight="1" x14ac:dyDescent="0.2">
      <c r="A202" s="34">
        <v>194</v>
      </c>
      <c r="B202" s="66"/>
      <c r="C202" s="67"/>
      <c r="D202" s="68">
        <f>SUM(Tableau42[[#This Row],[TBI et NBI Mensuel]]*12)</f>
        <v>0</v>
      </c>
      <c r="E202" s="69">
        <f>Tableau42[[#This Row],[NB Heures Mensuelles]]*12</f>
        <v>0</v>
      </c>
      <c r="F202" s="70" t="e">
        <f>Tableau42[[#This Row],[TBI-NBI Annuel]]/Tableau42[[#This Row],[Heures Annuelles]]*1820</f>
        <v>#DIV/0!</v>
      </c>
      <c r="G202" s="29">
        <f t="shared" si="15"/>
        <v>0</v>
      </c>
      <c r="H202" s="71" t="e">
        <f t="shared" si="13"/>
        <v>#DIV/0!</v>
      </c>
      <c r="I202" s="72" t="e">
        <f t="shared" si="14"/>
        <v>#DIV/0!</v>
      </c>
      <c r="J202" s="17"/>
      <c r="K202" s="62"/>
    </row>
    <row r="203" spans="1:11" ht="19.899999999999999" customHeight="1" x14ac:dyDescent="0.2">
      <c r="A203" s="34">
        <v>195</v>
      </c>
      <c r="B203" s="66"/>
      <c r="C203" s="67"/>
      <c r="D203" s="68">
        <f>SUM(Tableau42[[#This Row],[TBI et NBI Mensuel]]*12)</f>
        <v>0</v>
      </c>
      <c r="E203" s="69">
        <f>Tableau42[[#This Row],[NB Heures Mensuelles]]*12</f>
        <v>0</v>
      </c>
      <c r="F203" s="70" t="e">
        <f>Tableau42[[#This Row],[TBI-NBI Annuel]]/Tableau42[[#This Row],[Heures Annuelles]]*1820</f>
        <v>#DIV/0!</v>
      </c>
      <c r="G203" s="29">
        <f t="shared" si="15"/>
        <v>0</v>
      </c>
      <c r="H203" s="71" t="e">
        <f t="shared" si="13"/>
        <v>#DIV/0!</v>
      </c>
      <c r="I203" s="72" t="e">
        <f t="shared" si="14"/>
        <v>#DIV/0!</v>
      </c>
      <c r="J203" s="17"/>
      <c r="K203" s="62"/>
    </row>
    <row r="204" spans="1:11" ht="19.899999999999999" customHeight="1" x14ac:dyDescent="0.2">
      <c r="A204" s="34">
        <v>196</v>
      </c>
      <c r="B204" s="66"/>
      <c r="C204" s="67"/>
      <c r="D204" s="68">
        <f>SUM(Tableau42[[#This Row],[TBI et NBI Mensuel]]*12)</f>
        <v>0</v>
      </c>
      <c r="E204" s="69">
        <f>Tableau42[[#This Row],[NB Heures Mensuelles]]*12</f>
        <v>0</v>
      </c>
      <c r="F204" s="70" t="e">
        <f>Tableau42[[#This Row],[TBI-NBI Annuel]]/Tableau42[[#This Row],[Heures Annuelles]]*1820</f>
        <v>#DIV/0!</v>
      </c>
      <c r="G204" s="29">
        <f t="shared" si="15"/>
        <v>0</v>
      </c>
      <c r="H204" s="71" t="e">
        <f t="shared" si="13"/>
        <v>#DIV/0!</v>
      </c>
      <c r="I204" s="72" t="e">
        <f t="shared" si="14"/>
        <v>#DIV/0!</v>
      </c>
      <c r="J204" s="17"/>
      <c r="K204" s="62"/>
    </row>
    <row r="205" spans="1:11" ht="19.899999999999999" customHeight="1" x14ac:dyDescent="0.2">
      <c r="A205" s="34">
        <v>197</v>
      </c>
      <c r="B205" s="35"/>
      <c r="C205" s="36"/>
      <c r="D205" s="68">
        <f>SUM(Tableau42[[#This Row],[TBI et NBI Mensuel]]*12)</f>
        <v>0</v>
      </c>
      <c r="E205" s="69">
        <f>Tableau42[[#This Row],[NB Heures Mensuelles]]*12</f>
        <v>0</v>
      </c>
      <c r="F205" s="70" t="e">
        <f>Tableau42[[#This Row],[TBI-NBI Annuel]]/Tableau42[[#This Row],[Heures Annuelles]]*1820</f>
        <v>#DIV/0!</v>
      </c>
      <c r="G205" s="29">
        <f t="shared" si="15"/>
        <v>0</v>
      </c>
      <c r="H205" s="71" t="e">
        <f t="shared" si="13"/>
        <v>#DIV/0!</v>
      </c>
      <c r="I205" s="72" t="e">
        <f t="shared" si="14"/>
        <v>#DIV/0!</v>
      </c>
      <c r="J205" s="17"/>
      <c r="K205" s="62"/>
    </row>
    <row r="206" spans="1:11" ht="19.899999999999999" customHeight="1" x14ac:dyDescent="0.2">
      <c r="A206" s="34">
        <v>198</v>
      </c>
      <c r="B206" s="35"/>
      <c r="C206" s="36"/>
      <c r="D206" s="68">
        <f>SUM(Tableau42[[#This Row],[TBI et NBI Mensuel]]*12)</f>
        <v>0</v>
      </c>
      <c r="E206" s="69">
        <f>Tableau42[[#This Row],[NB Heures Mensuelles]]*12</f>
        <v>0</v>
      </c>
      <c r="F206" s="70" t="e">
        <f>Tableau42[[#This Row],[TBI-NBI Annuel]]/Tableau42[[#This Row],[Heures Annuelles]]*1820</f>
        <v>#DIV/0!</v>
      </c>
      <c r="G206" s="29">
        <f t="shared" si="15"/>
        <v>0</v>
      </c>
      <c r="H206" s="71" t="e">
        <f t="shared" si="13"/>
        <v>#DIV/0!</v>
      </c>
      <c r="I206" s="72" t="e">
        <f t="shared" si="14"/>
        <v>#DIV/0!</v>
      </c>
      <c r="J206" s="17"/>
      <c r="K206" s="62"/>
    </row>
    <row r="207" spans="1:11" ht="19.899999999999999" customHeight="1" x14ac:dyDescent="0.2">
      <c r="A207" s="34">
        <v>199</v>
      </c>
      <c r="B207" s="35"/>
      <c r="C207" s="36"/>
      <c r="D207" s="68">
        <f>SUM(Tableau42[[#This Row],[TBI et NBI Mensuel]]*12)</f>
        <v>0</v>
      </c>
      <c r="E207" s="69">
        <f>Tableau42[[#This Row],[NB Heures Mensuelles]]*12</f>
        <v>0</v>
      </c>
      <c r="F207" s="70" t="e">
        <f>Tableau42[[#This Row],[TBI-NBI Annuel]]/Tableau42[[#This Row],[Heures Annuelles]]*1820</f>
        <v>#DIV/0!</v>
      </c>
      <c r="G207" s="29">
        <f t="shared" si="15"/>
        <v>0</v>
      </c>
      <c r="H207" s="71" t="e">
        <f t="shared" si="13"/>
        <v>#DIV/0!</v>
      </c>
      <c r="I207" s="72" t="e">
        <f t="shared" si="14"/>
        <v>#DIV/0!</v>
      </c>
      <c r="J207" s="17"/>
      <c r="K207" s="62"/>
    </row>
    <row r="208" spans="1:11" ht="19.899999999999999" customHeight="1" x14ac:dyDescent="0.2">
      <c r="A208" s="34">
        <v>200</v>
      </c>
      <c r="B208" s="66"/>
      <c r="C208" s="67"/>
      <c r="D208" s="68"/>
      <c r="E208" s="69"/>
      <c r="F208" s="70"/>
      <c r="G208" s="29">
        <f t="shared" si="15"/>
        <v>0</v>
      </c>
      <c r="H208" s="71"/>
      <c r="I208" s="72"/>
      <c r="J208" s="17"/>
      <c r="K208" s="62"/>
    </row>
    <row r="209" spans="1:11" ht="19.899999999999999" customHeight="1" x14ac:dyDescent="0.2">
      <c r="A209" s="34">
        <v>201</v>
      </c>
      <c r="B209" s="66"/>
      <c r="C209" s="67"/>
      <c r="D209" s="68">
        <f>SUM(Tableau42[[#This Row],[TBI et NBI Mensuel]]*12)</f>
        <v>0</v>
      </c>
      <c r="E209" s="69">
        <f>Tableau42[[#This Row],[NB Heures Mensuelles]]*12</f>
        <v>0</v>
      </c>
      <c r="F209" s="70" t="e">
        <f>Tableau42[[#This Row],[TBI-NBI Annuel]]/Tableau42[[#This Row],[Heures Annuelles]]*1820</f>
        <v>#DIV/0!</v>
      </c>
      <c r="G209" s="29">
        <f t="shared" si="15"/>
        <v>0</v>
      </c>
      <c r="H209" s="71" t="e">
        <f t="shared" ref="H209:H240" si="16">IF(G209&lt;=O$12,G209,O$12)</f>
        <v>#DIV/0!</v>
      </c>
      <c r="I209" s="72" t="e">
        <f t="shared" ref="I209:I240" si="17">G209-H209</f>
        <v>#DIV/0!</v>
      </c>
      <c r="J209" s="17"/>
      <c r="K209" s="62"/>
    </row>
    <row r="210" spans="1:11" ht="19.899999999999999" customHeight="1" x14ac:dyDescent="0.2">
      <c r="A210" s="34">
        <v>202</v>
      </c>
      <c r="B210" s="66"/>
      <c r="C210" s="67"/>
      <c r="D210" s="68">
        <f>SUM(Tableau42[[#This Row],[TBI et NBI Mensuel]]*12)</f>
        <v>0</v>
      </c>
      <c r="E210" s="69">
        <f>Tableau42[[#This Row],[NB Heures Mensuelles]]*12</f>
        <v>0</v>
      </c>
      <c r="F210" s="70" t="e">
        <f>Tableau42[[#This Row],[TBI-NBI Annuel]]/Tableau42[[#This Row],[Heures Annuelles]]*1820</f>
        <v>#DIV/0!</v>
      </c>
      <c r="G210" s="29">
        <f t="shared" si="15"/>
        <v>0</v>
      </c>
      <c r="H210" s="71" t="e">
        <f t="shared" si="16"/>
        <v>#DIV/0!</v>
      </c>
      <c r="I210" s="72" t="e">
        <f t="shared" si="17"/>
        <v>#DIV/0!</v>
      </c>
      <c r="J210" s="17"/>
      <c r="K210" s="62"/>
    </row>
    <row r="211" spans="1:11" ht="19.899999999999999" customHeight="1" x14ac:dyDescent="0.2">
      <c r="A211" s="34">
        <v>203</v>
      </c>
      <c r="B211" s="66"/>
      <c r="C211" s="67"/>
      <c r="D211" s="68">
        <f>SUM(Tableau42[[#This Row],[TBI et NBI Mensuel]]*12)</f>
        <v>0</v>
      </c>
      <c r="E211" s="69">
        <f>Tableau42[[#This Row],[NB Heures Mensuelles]]*12</f>
        <v>0</v>
      </c>
      <c r="F211" s="70" t="e">
        <f>Tableau42[[#This Row],[TBI-NBI Annuel]]/Tableau42[[#This Row],[Heures Annuelles]]*1820</f>
        <v>#DIV/0!</v>
      </c>
      <c r="G211" s="29">
        <f t="shared" si="15"/>
        <v>0</v>
      </c>
      <c r="H211" s="71" t="e">
        <f t="shared" si="16"/>
        <v>#DIV/0!</v>
      </c>
      <c r="I211" s="72" t="e">
        <f t="shared" si="17"/>
        <v>#DIV/0!</v>
      </c>
      <c r="J211" s="17"/>
      <c r="K211" s="62"/>
    </row>
    <row r="212" spans="1:11" ht="19.899999999999999" customHeight="1" x14ac:dyDescent="0.2">
      <c r="A212" s="34">
        <v>204</v>
      </c>
      <c r="B212" s="66"/>
      <c r="C212" s="67"/>
      <c r="D212" s="68">
        <f>SUM(Tableau42[[#This Row],[TBI et NBI Mensuel]]*12)</f>
        <v>0</v>
      </c>
      <c r="E212" s="69">
        <f>Tableau42[[#This Row],[NB Heures Mensuelles]]*12</f>
        <v>0</v>
      </c>
      <c r="F212" s="70" t="e">
        <f>Tableau42[[#This Row],[TBI-NBI Annuel]]/Tableau42[[#This Row],[Heures Annuelles]]*1820</f>
        <v>#DIV/0!</v>
      </c>
      <c r="G212" s="29">
        <f t="shared" si="15"/>
        <v>0</v>
      </c>
      <c r="H212" s="71" t="e">
        <f t="shared" si="16"/>
        <v>#DIV/0!</v>
      </c>
      <c r="I212" s="72" t="e">
        <f t="shared" si="17"/>
        <v>#DIV/0!</v>
      </c>
      <c r="J212" s="17"/>
      <c r="K212" s="62"/>
    </row>
    <row r="213" spans="1:11" ht="19.899999999999999" customHeight="1" x14ac:dyDescent="0.2">
      <c r="A213" s="34">
        <v>205</v>
      </c>
      <c r="B213" s="66"/>
      <c r="C213" s="67"/>
      <c r="D213" s="68">
        <f>SUM(Tableau42[[#This Row],[TBI et NBI Mensuel]]*12)</f>
        <v>0</v>
      </c>
      <c r="E213" s="69">
        <f>Tableau42[[#This Row],[NB Heures Mensuelles]]*12</f>
        <v>0</v>
      </c>
      <c r="F213" s="70" t="e">
        <f>Tableau42[[#This Row],[TBI-NBI Annuel]]/Tableau42[[#This Row],[Heures Annuelles]]*1820</f>
        <v>#DIV/0!</v>
      </c>
      <c r="G213" s="29">
        <f t="shared" si="15"/>
        <v>0</v>
      </c>
      <c r="H213" s="71" t="e">
        <f t="shared" si="16"/>
        <v>#DIV/0!</v>
      </c>
      <c r="I213" s="72" t="e">
        <f t="shared" si="17"/>
        <v>#DIV/0!</v>
      </c>
      <c r="J213" s="17"/>
      <c r="K213" s="62"/>
    </row>
    <row r="214" spans="1:11" ht="19.899999999999999" customHeight="1" x14ac:dyDescent="0.2">
      <c r="A214" s="34">
        <v>206</v>
      </c>
      <c r="B214" s="66"/>
      <c r="C214" s="67"/>
      <c r="D214" s="68">
        <f>SUM(Tableau42[[#This Row],[TBI et NBI Mensuel]]*12)</f>
        <v>0</v>
      </c>
      <c r="E214" s="69">
        <f>Tableau42[[#This Row],[NB Heures Mensuelles]]*12</f>
        <v>0</v>
      </c>
      <c r="F214" s="70" t="e">
        <f>Tableau42[[#This Row],[TBI-NBI Annuel]]/Tableau42[[#This Row],[Heures Annuelles]]*1820</f>
        <v>#DIV/0!</v>
      </c>
      <c r="G214" s="29">
        <f t="shared" si="15"/>
        <v>0</v>
      </c>
      <c r="H214" s="71" t="e">
        <f t="shared" si="16"/>
        <v>#DIV/0!</v>
      </c>
      <c r="I214" s="72" t="e">
        <f t="shared" si="17"/>
        <v>#DIV/0!</v>
      </c>
      <c r="J214" s="17"/>
      <c r="K214" s="62"/>
    </row>
    <row r="215" spans="1:11" ht="19.899999999999999" customHeight="1" x14ac:dyDescent="0.2">
      <c r="A215" s="34">
        <v>207</v>
      </c>
      <c r="B215" s="66"/>
      <c r="C215" s="67"/>
      <c r="D215" s="68">
        <f>SUM(Tableau42[[#This Row],[TBI et NBI Mensuel]]*12)</f>
        <v>0</v>
      </c>
      <c r="E215" s="69">
        <f>Tableau42[[#This Row],[NB Heures Mensuelles]]*12</f>
        <v>0</v>
      </c>
      <c r="F215" s="70" t="e">
        <f>Tableau42[[#This Row],[TBI-NBI Annuel]]/Tableau42[[#This Row],[Heures Annuelles]]*1820</f>
        <v>#DIV/0!</v>
      </c>
      <c r="G215" s="29">
        <f t="shared" si="15"/>
        <v>0</v>
      </c>
      <c r="H215" s="71" t="e">
        <f t="shared" si="16"/>
        <v>#DIV/0!</v>
      </c>
      <c r="I215" s="72" t="e">
        <f t="shared" si="17"/>
        <v>#DIV/0!</v>
      </c>
      <c r="J215" s="17"/>
      <c r="K215" s="62"/>
    </row>
    <row r="216" spans="1:11" ht="19.899999999999999" customHeight="1" x14ac:dyDescent="0.2">
      <c r="A216" s="34">
        <v>208</v>
      </c>
      <c r="B216" s="66"/>
      <c r="C216" s="67"/>
      <c r="D216" s="68">
        <f>SUM(Tableau42[[#This Row],[TBI et NBI Mensuel]]*12)</f>
        <v>0</v>
      </c>
      <c r="E216" s="69">
        <f>Tableau42[[#This Row],[NB Heures Mensuelles]]*12</f>
        <v>0</v>
      </c>
      <c r="F216" s="70" t="e">
        <f>Tableau42[[#This Row],[TBI-NBI Annuel]]/Tableau42[[#This Row],[Heures Annuelles]]*1820</f>
        <v>#DIV/0!</v>
      </c>
      <c r="G216" s="29">
        <f t="shared" si="15"/>
        <v>0</v>
      </c>
      <c r="H216" s="71" t="e">
        <f t="shared" si="16"/>
        <v>#DIV/0!</v>
      </c>
      <c r="I216" s="72" t="e">
        <f t="shared" si="17"/>
        <v>#DIV/0!</v>
      </c>
      <c r="J216" s="17"/>
      <c r="K216" s="62"/>
    </row>
    <row r="217" spans="1:11" ht="19.899999999999999" customHeight="1" x14ac:dyDescent="0.2">
      <c r="A217" s="34">
        <v>209</v>
      </c>
      <c r="B217" s="66"/>
      <c r="C217" s="67"/>
      <c r="D217" s="68">
        <f>SUM(Tableau42[[#This Row],[TBI et NBI Mensuel]]*12)</f>
        <v>0</v>
      </c>
      <c r="E217" s="69">
        <f>Tableau42[[#This Row],[NB Heures Mensuelles]]*12</f>
        <v>0</v>
      </c>
      <c r="F217" s="70" t="e">
        <f>Tableau42[[#This Row],[TBI-NBI Annuel]]/Tableau42[[#This Row],[Heures Annuelles]]*1820</f>
        <v>#DIV/0!</v>
      </c>
      <c r="G217" s="29">
        <f t="shared" si="15"/>
        <v>0</v>
      </c>
      <c r="H217" s="71" t="e">
        <f t="shared" si="16"/>
        <v>#DIV/0!</v>
      </c>
      <c r="I217" s="72" t="e">
        <f t="shared" si="17"/>
        <v>#DIV/0!</v>
      </c>
      <c r="J217" s="17"/>
      <c r="K217" s="62"/>
    </row>
    <row r="218" spans="1:11" ht="19.899999999999999" customHeight="1" x14ac:dyDescent="0.2">
      <c r="A218" s="34">
        <v>210</v>
      </c>
      <c r="B218" s="66"/>
      <c r="C218" s="67"/>
      <c r="D218" s="68">
        <f>SUM(Tableau42[[#This Row],[TBI et NBI Mensuel]]*12)</f>
        <v>0</v>
      </c>
      <c r="E218" s="69">
        <f>Tableau42[[#This Row],[NB Heures Mensuelles]]*12</f>
        <v>0</v>
      </c>
      <c r="F218" s="70" t="e">
        <f>Tableau42[[#This Row],[TBI-NBI Annuel]]/Tableau42[[#This Row],[Heures Annuelles]]*1820</f>
        <v>#DIV/0!</v>
      </c>
      <c r="G218" s="29">
        <f t="shared" si="15"/>
        <v>0</v>
      </c>
      <c r="H218" s="71" t="e">
        <f t="shared" si="16"/>
        <v>#DIV/0!</v>
      </c>
      <c r="I218" s="72" t="e">
        <f t="shared" si="17"/>
        <v>#DIV/0!</v>
      </c>
      <c r="J218" s="17"/>
      <c r="K218" s="62"/>
    </row>
    <row r="219" spans="1:11" ht="19.899999999999999" customHeight="1" x14ac:dyDescent="0.2">
      <c r="A219" s="34">
        <v>211</v>
      </c>
      <c r="B219" s="66"/>
      <c r="C219" s="67"/>
      <c r="D219" s="68">
        <f>SUM(Tableau42[[#This Row],[TBI et NBI Mensuel]]*12)</f>
        <v>0</v>
      </c>
      <c r="E219" s="69">
        <f>Tableau42[[#This Row],[NB Heures Mensuelles]]*12</f>
        <v>0</v>
      </c>
      <c r="F219" s="70" t="e">
        <f>Tableau42[[#This Row],[TBI-NBI Annuel]]/Tableau42[[#This Row],[Heures Annuelles]]*1820</f>
        <v>#DIV/0!</v>
      </c>
      <c r="G219" s="29">
        <f t="shared" si="15"/>
        <v>0</v>
      </c>
      <c r="H219" s="71" t="e">
        <f t="shared" si="16"/>
        <v>#DIV/0!</v>
      </c>
      <c r="I219" s="72" t="e">
        <f t="shared" si="17"/>
        <v>#DIV/0!</v>
      </c>
      <c r="J219" s="17"/>
      <c r="K219" s="62"/>
    </row>
    <row r="220" spans="1:11" ht="19.899999999999999" customHeight="1" x14ac:dyDescent="0.2">
      <c r="A220" s="34">
        <v>212</v>
      </c>
      <c r="B220" s="66"/>
      <c r="C220" s="67"/>
      <c r="D220" s="68">
        <f>SUM(Tableau42[[#This Row],[TBI et NBI Mensuel]]*12)</f>
        <v>0</v>
      </c>
      <c r="E220" s="69">
        <f>Tableau42[[#This Row],[NB Heures Mensuelles]]*12</f>
        <v>0</v>
      </c>
      <c r="F220" s="70" t="e">
        <f>Tableau42[[#This Row],[TBI-NBI Annuel]]/Tableau42[[#This Row],[Heures Annuelles]]*1820</f>
        <v>#DIV/0!</v>
      </c>
      <c r="G220" s="29">
        <f t="shared" si="15"/>
        <v>0</v>
      </c>
      <c r="H220" s="71" t="e">
        <f t="shared" si="16"/>
        <v>#DIV/0!</v>
      </c>
      <c r="I220" s="72" t="e">
        <f t="shared" si="17"/>
        <v>#DIV/0!</v>
      </c>
      <c r="J220" s="17"/>
      <c r="K220" s="62"/>
    </row>
    <row r="221" spans="1:11" ht="19.899999999999999" customHeight="1" x14ac:dyDescent="0.2">
      <c r="A221" s="34">
        <v>213</v>
      </c>
      <c r="B221" s="66"/>
      <c r="C221" s="67"/>
      <c r="D221" s="68">
        <f>SUM(Tableau42[[#This Row],[TBI et NBI Mensuel]]*12)</f>
        <v>0</v>
      </c>
      <c r="E221" s="69">
        <f>Tableau42[[#This Row],[NB Heures Mensuelles]]*12</f>
        <v>0</v>
      </c>
      <c r="F221" s="70" t="e">
        <f>Tableau42[[#This Row],[TBI-NBI Annuel]]/Tableau42[[#This Row],[Heures Annuelles]]*1820</f>
        <v>#DIV/0!</v>
      </c>
      <c r="G221" s="29">
        <f t="shared" si="15"/>
        <v>0</v>
      </c>
      <c r="H221" s="71" t="e">
        <f t="shared" si="16"/>
        <v>#DIV/0!</v>
      </c>
      <c r="I221" s="72" t="e">
        <f t="shared" si="17"/>
        <v>#DIV/0!</v>
      </c>
      <c r="J221" s="17"/>
      <c r="K221" s="62"/>
    </row>
    <row r="222" spans="1:11" ht="19.899999999999999" customHeight="1" x14ac:dyDescent="0.2">
      <c r="A222" s="34">
        <v>214</v>
      </c>
      <c r="B222" s="66"/>
      <c r="C222" s="67"/>
      <c r="D222" s="68">
        <f>SUM(Tableau42[[#This Row],[TBI et NBI Mensuel]]*12)</f>
        <v>0</v>
      </c>
      <c r="E222" s="69">
        <f>Tableau42[[#This Row],[NB Heures Mensuelles]]*12</f>
        <v>0</v>
      </c>
      <c r="F222" s="70" t="e">
        <f>Tableau42[[#This Row],[TBI-NBI Annuel]]/Tableau42[[#This Row],[Heures Annuelles]]*1820</f>
        <v>#DIV/0!</v>
      </c>
      <c r="G222" s="29">
        <f t="shared" si="15"/>
        <v>0</v>
      </c>
      <c r="H222" s="71" t="e">
        <f t="shared" si="16"/>
        <v>#DIV/0!</v>
      </c>
      <c r="I222" s="72" t="e">
        <f t="shared" si="17"/>
        <v>#DIV/0!</v>
      </c>
      <c r="J222" s="17"/>
      <c r="K222" s="62"/>
    </row>
    <row r="223" spans="1:11" ht="19.899999999999999" customHeight="1" x14ac:dyDescent="0.2">
      <c r="A223" s="34">
        <v>215</v>
      </c>
      <c r="B223" s="66"/>
      <c r="C223" s="67"/>
      <c r="D223" s="68">
        <f>SUM(Tableau42[[#This Row],[TBI et NBI Mensuel]]*12)</f>
        <v>0</v>
      </c>
      <c r="E223" s="69">
        <f>Tableau42[[#This Row],[NB Heures Mensuelles]]*12</f>
        <v>0</v>
      </c>
      <c r="F223" s="70" t="e">
        <f>Tableau42[[#This Row],[TBI-NBI Annuel]]/Tableau42[[#This Row],[Heures Annuelles]]*1820</f>
        <v>#DIV/0!</v>
      </c>
      <c r="G223" s="29">
        <f t="shared" si="15"/>
        <v>0</v>
      </c>
      <c r="H223" s="71" t="e">
        <f t="shared" si="16"/>
        <v>#DIV/0!</v>
      </c>
      <c r="I223" s="72" t="e">
        <f t="shared" si="17"/>
        <v>#DIV/0!</v>
      </c>
      <c r="J223" s="17"/>
      <c r="K223" s="62"/>
    </row>
    <row r="224" spans="1:11" ht="19.899999999999999" customHeight="1" x14ac:dyDescent="0.2">
      <c r="A224" s="34">
        <v>216</v>
      </c>
      <c r="B224" s="66"/>
      <c r="C224" s="67"/>
      <c r="D224" s="68">
        <f>SUM(Tableau42[[#This Row],[TBI et NBI Mensuel]]*12)</f>
        <v>0</v>
      </c>
      <c r="E224" s="69">
        <f>Tableau42[[#This Row],[NB Heures Mensuelles]]*12</f>
        <v>0</v>
      </c>
      <c r="F224" s="70" t="e">
        <f>Tableau42[[#This Row],[TBI-NBI Annuel]]/Tableau42[[#This Row],[Heures Annuelles]]*1820</f>
        <v>#DIV/0!</v>
      </c>
      <c r="G224" s="29">
        <f t="shared" si="15"/>
        <v>0</v>
      </c>
      <c r="H224" s="71" t="e">
        <f t="shared" si="16"/>
        <v>#DIV/0!</v>
      </c>
      <c r="I224" s="72" t="e">
        <f t="shared" si="17"/>
        <v>#DIV/0!</v>
      </c>
      <c r="J224" s="17"/>
      <c r="K224" s="62"/>
    </row>
    <row r="225" spans="1:11" ht="19.899999999999999" customHeight="1" x14ac:dyDescent="0.2">
      <c r="A225" s="34">
        <v>217</v>
      </c>
      <c r="B225" s="66"/>
      <c r="C225" s="67"/>
      <c r="D225" s="68">
        <f>SUM(Tableau42[[#This Row],[TBI et NBI Mensuel]]*12)</f>
        <v>0</v>
      </c>
      <c r="E225" s="69">
        <f>Tableau42[[#This Row],[NB Heures Mensuelles]]*12</f>
        <v>0</v>
      </c>
      <c r="F225" s="70" t="e">
        <f>Tableau42[[#This Row],[TBI-NBI Annuel]]/Tableau42[[#This Row],[Heures Annuelles]]*1820</f>
        <v>#DIV/0!</v>
      </c>
      <c r="G225" s="29">
        <f t="shared" si="15"/>
        <v>0</v>
      </c>
      <c r="H225" s="71" t="e">
        <f t="shared" si="16"/>
        <v>#DIV/0!</v>
      </c>
      <c r="I225" s="72" t="e">
        <f t="shared" si="17"/>
        <v>#DIV/0!</v>
      </c>
      <c r="J225" s="17"/>
      <c r="K225" s="62"/>
    </row>
    <row r="226" spans="1:11" ht="19.899999999999999" customHeight="1" x14ac:dyDescent="0.2">
      <c r="A226" s="34">
        <v>218</v>
      </c>
      <c r="B226" s="66"/>
      <c r="C226" s="67"/>
      <c r="D226" s="68">
        <f>SUM(Tableau42[[#This Row],[TBI et NBI Mensuel]]*12)</f>
        <v>0</v>
      </c>
      <c r="E226" s="69">
        <f>Tableau42[[#This Row],[NB Heures Mensuelles]]*12</f>
        <v>0</v>
      </c>
      <c r="F226" s="70" t="e">
        <f>Tableau42[[#This Row],[TBI-NBI Annuel]]/Tableau42[[#This Row],[Heures Annuelles]]*1820</f>
        <v>#DIV/0!</v>
      </c>
      <c r="G226" s="29">
        <f t="shared" si="15"/>
        <v>0</v>
      </c>
      <c r="H226" s="71" t="e">
        <f t="shared" si="16"/>
        <v>#DIV/0!</v>
      </c>
      <c r="I226" s="72" t="e">
        <f t="shared" si="17"/>
        <v>#DIV/0!</v>
      </c>
      <c r="J226" s="17"/>
      <c r="K226" s="62"/>
    </row>
    <row r="227" spans="1:11" ht="19.899999999999999" customHeight="1" x14ac:dyDescent="0.2">
      <c r="A227" s="34">
        <v>219</v>
      </c>
      <c r="B227" s="66"/>
      <c r="C227" s="67"/>
      <c r="D227" s="68">
        <f>SUM(Tableau42[[#This Row],[TBI et NBI Mensuel]]*12)</f>
        <v>0</v>
      </c>
      <c r="E227" s="69">
        <f>Tableau42[[#This Row],[NB Heures Mensuelles]]*12</f>
        <v>0</v>
      </c>
      <c r="F227" s="70" t="e">
        <f>Tableau42[[#This Row],[TBI-NBI Annuel]]/Tableau42[[#This Row],[Heures Annuelles]]*1820</f>
        <v>#DIV/0!</v>
      </c>
      <c r="G227" s="29">
        <f t="shared" si="15"/>
        <v>0</v>
      </c>
      <c r="H227" s="71" t="e">
        <f t="shared" si="16"/>
        <v>#DIV/0!</v>
      </c>
      <c r="I227" s="72" t="e">
        <f t="shared" si="17"/>
        <v>#DIV/0!</v>
      </c>
      <c r="J227" s="17"/>
      <c r="K227" s="62"/>
    </row>
    <row r="228" spans="1:11" ht="19.899999999999999" customHeight="1" x14ac:dyDescent="0.2">
      <c r="A228" s="34">
        <v>220</v>
      </c>
      <c r="B228" s="66"/>
      <c r="C228" s="67"/>
      <c r="D228" s="68">
        <f>SUM(Tableau42[[#This Row],[TBI et NBI Mensuel]]*12)</f>
        <v>0</v>
      </c>
      <c r="E228" s="69">
        <f>Tableau42[[#This Row],[NB Heures Mensuelles]]*12</f>
        <v>0</v>
      </c>
      <c r="F228" s="70" t="e">
        <f>Tableau42[[#This Row],[TBI-NBI Annuel]]/Tableau42[[#This Row],[Heures Annuelles]]*1820</f>
        <v>#DIV/0!</v>
      </c>
      <c r="G228" s="29">
        <f t="shared" si="15"/>
        <v>0</v>
      </c>
      <c r="H228" s="71" t="e">
        <f t="shared" si="16"/>
        <v>#DIV/0!</v>
      </c>
      <c r="I228" s="72" t="e">
        <f t="shared" si="17"/>
        <v>#DIV/0!</v>
      </c>
      <c r="J228" s="17"/>
      <c r="K228" s="62"/>
    </row>
    <row r="229" spans="1:11" ht="19.899999999999999" customHeight="1" x14ac:dyDescent="0.2">
      <c r="A229" s="34">
        <v>221</v>
      </c>
      <c r="B229" s="66"/>
      <c r="C229" s="67"/>
      <c r="D229" s="68">
        <f>SUM(Tableau42[[#This Row],[TBI et NBI Mensuel]]*12)</f>
        <v>0</v>
      </c>
      <c r="E229" s="69">
        <f>Tableau42[[#This Row],[NB Heures Mensuelles]]*12</f>
        <v>0</v>
      </c>
      <c r="F229" s="70" t="e">
        <f>Tableau42[[#This Row],[TBI-NBI Annuel]]/Tableau42[[#This Row],[Heures Annuelles]]*1820</f>
        <v>#DIV/0!</v>
      </c>
      <c r="G229" s="29">
        <f t="shared" si="15"/>
        <v>0</v>
      </c>
      <c r="H229" s="71" t="e">
        <f t="shared" si="16"/>
        <v>#DIV/0!</v>
      </c>
      <c r="I229" s="72" t="e">
        <f t="shared" si="17"/>
        <v>#DIV/0!</v>
      </c>
      <c r="J229" s="17"/>
      <c r="K229" s="62"/>
    </row>
    <row r="230" spans="1:11" ht="19.899999999999999" customHeight="1" x14ac:dyDescent="0.2">
      <c r="A230" s="34">
        <v>222</v>
      </c>
      <c r="B230" s="66"/>
      <c r="C230" s="67"/>
      <c r="D230" s="68">
        <f>SUM(Tableau42[[#This Row],[TBI et NBI Mensuel]]*12)</f>
        <v>0</v>
      </c>
      <c r="E230" s="69">
        <f>Tableau42[[#This Row],[NB Heures Mensuelles]]*12</f>
        <v>0</v>
      </c>
      <c r="F230" s="70" t="e">
        <f>Tableau42[[#This Row],[TBI-NBI Annuel]]/Tableau42[[#This Row],[Heures Annuelles]]*1820</f>
        <v>#DIV/0!</v>
      </c>
      <c r="G230" s="29">
        <f t="shared" si="15"/>
        <v>0</v>
      </c>
      <c r="H230" s="71" t="e">
        <f t="shared" si="16"/>
        <v>#DIV/0!</v>
      </c>
      <c r="I230" s="72" t="e">
        <f t="shared" si="17"/>
        <v>#DIV/0!</v>
      </c>
      <c r="J230" s="17"/>
      <c r="K230" s="62"/>
    </row>
    <row r="231" spans="1:11" ht="19.899999999999999" customHeight="1" x14ac:dyDescent="0.2">
      <c r="A231" s="34">
        <v>223</v>
      </c>
      <c r="B231" s="66"/>
      <c r="C231" s="67"/>
      <c r="D231" s="68">
        <f>SUM(Tableau42[[#This Row],[TBI et NBI Mensuel]]*12)</f>
        <v>0</v>
      </c>
      <c r="E231" s="69">
        <f>Tableau42[[#This Row],[NB Heures Mensuelles]]*12</f>
        <v>0</v>
      </c>
      <c r="F231" s="70" t="e">
        <f>Tableau42[[#This Row],[TBI-NBI Annuel]]/Tableau42[[#This Row],[Heures Annuelles]]*1820</f>
        <v>#DIV/0!</v>
      </c>
      <c r="G231" s="29">
        <f t="shared" si="15"/>
        <v>0</v>
      </c>
      <c r="H231" s="71" t="e">
        <f t="shared" si="16"/>
        <v>#DIV/0!</v>
      </c>
      <c r="I231" s="72" t="e">
        <f t="shared" si="17"/>
        <v>#DIV/0!</v>
      </c>
      <c r="J231" s="17"/>
      <c r="K231" s="62"/>
    </row>
    <row r="232" spans="1:11" ht="19.899999999999999" customHeight="1" x14ac:dyDescent="0.2">
      <c r="A232" s="34">
        <v>224</v>
      </c>
      <c r="B232" s="66"/>
      <c r="C232" s="67"/>
      <c r="D232" s="68">
        <f>SUM(Tableau42[[#This Row],[TBI et NBI Mensuel]]*12)</f>
        <v>0</v>
      </c>
      <c r="E232" s="69">
        <f>Tableau42[[#This Row],[NB Heures Mensuelles]]*12</f>
        <v>0</v>
      </c>
      <c r="F232" s="70" t="e">
        <f>Tableau42[[#This Row],[TBI-NBI Annuel]]/Tableau42[[#This Row],[Heures Annuelles]]*1820</f>
        <v>#DIV/0!</v>
      </c>
      <c r="G232" s="29">
        <f t="shared" si="15"/>
        <v>0</v>
      </c>
      <c r="H232" s="71" t="e">
        <f t="shared" si="16"/>
        <v>#DIV/0!</v>
      </c>
      <c r="I232" s="72" t="e">
        <f t="shared" si="17"/>
        <v>#DIV/0!</v>
      </c>
      <c r="J232" s="17"/>
      <c r="K232" s="62"/>
    </row>
    <row r="233" spans="1:11" ht="19.899999999999999" customHeight="1" x14ac:dyDescent="0.2">
      <c r="A233" s="34">
        <v>225</v>
      </c>
      <c r="B233" s="66"/>
      <c r="C233" s="67"/>
      <c r="D233" s="68">
        <f>SUM(Tableau42[[#This Row],[TBI et NBI Mensuel]]*12)</f>
        <v>0</v>
      </c>
      <c r="E233" s="69">
        <f>Tableau42[[#This Row],[NB Heures Mensuelles]]*12</f>
        <v>0</v>
      </c>
      <c r="F233" s="70" t="e">
        <f>Tableau42[[#This Row],[TBI-NBI Annuel]]/Tableau42[[#This Row],[Heures Annuelles]]*1820</f>
        <v>#DIV/0!</v>
      </c>
      <c r="G233" s="29">
        <f t="shared" si="15"/>
        <v>0</v>
      </c>
      <c r="H233" s="71" t="e">
        <f t="shared" si="16"/>
        <v>#DIV/0!</v>
      </c>
      <c r="I233" s="72" t="e">
        <f t="shared" si="17"/>
        <v>#DIV/0!</v>
      </c>
      <c r="J233" s="17"/>
      <c r="K233" s="62"/>
    </row>
    <row r="234" spans="1:11" ht="19.899999999999999" customHeight="1" x14ac:dyDescent="0.2">
      <c r="A234" s="34">
        <v>226</v>
      </c>
      <c r="B234" s="66"/>
      <c r="C234" s="67"/>
      <c r="D234" s="68">
        <f>SUM(Tableau42[[#This Row],[TBI et NBI Mensuel]]*12)</f>
        <v>0</v>
      </c>
      <c r="E234" s="69">
        <f>Tableau42[[#This Row],[NB Heures Mensuelles]]*12</f>
        <v>0</v>
      </c>
      <c r="F234" s="70" t="e">
        <f>Tableau42[[#This Row],[TBI-NBI Annuel]]/Tableau42[[#This Row],[Heures Annuelles]]*1820</f>
        <v>#DIV/0!</v>
      </c>
      <c r="G234" s="29">
        <f t="shared" si="15"/>
        <v>0</v>
      </c>
      <c r="H234" s="71" t="e">
        <f t="shared" si="16"/>
        <v>#DIV/0!</v>
      </c>
      <c r="I234" s="72" t="e">
        <f t="shared" si="17"/>
        <v>#DIV/0!</v>
      </c>
      <c r="J234" s="17"/>
      <c r="K234" s="62"/>
    </row>
    <row r="235" spans="1:11" ht="19.899999999999999" customHeight="1" x14ac:dyDescent="0.2">
      <c r="A235" s="34">
        <v>227</v>
      </c>
      <c r="B235" s="66"/>
      <c r="C235" s="67"/>
      <c r="D235" s="68">
        <f>SUM(Tableau42[[#This Row],[TBI et NBI Mensuel]]*12)</f>
        <v>0</v>
      </c>
      <c r="E235" s="69">
        <f>Tableau42[[#This Row],[NB Heures Mensuelles]]*12</f>
        <v>0</v>
      </c>
      <c r="F235" s="70" t="e">
        <f>Tableau42[[#This Row],[TBI-NBI Annuel]]/Tableau42[[#This Row],[Heures Annuelles]]*1820</f>
        <v>#DIV/0!</v>
      </c>
      <c r="G235" s="29">
        <f t="shared" si="15"/>
        <v>0</v>
      </c>
      <c r="H235" s="71" t="e">
        <f t="shared" si="16"/>
        <v>#DIV/0!</v>
      </c>
      <c r="I235" s="72" t="e">
        <f t="shared" si="17"/>
        <v>#DIV/0!</v>
      </c>
      <c r="J235" s="17"/>
      <c r="K235" s="62"/>
    </row>
    <row r="236" spans="1:11" ht="19.899999999999999" customHeight="1" x14ac:dyDescent="0.2">
      <c r="A236" s="34">
        <v>228</v>
      </c>
      <c r="B236" s="66"/>
      <c r="C236" s="67"/>
      <c r="D236" s="68">
        <f>SUM(Tableau42[[#This Row],[TBI et NBI Mensuel]]*12)</f>
        <v>0</v>
      </c>
      <c r="E236" s="69">
        <f>Tableau42[[#This Row],[NB Heures Mensuelles]]*12</f>
        <v>0</v>
      </c>
      <c r="F236" s="70" t="e">
        <f>Tableau42[[#This Row],[TBI-NBI Annuel]]/Tableau42[[#This Row],[Heures Annuelles]]*1820</f>
        <v>#DIV/0!</v>
      </c>
      <c r="G236" s="29">
        <f t="shared" si="15"/>
        <v>0</v>
      </c>
      <c r="H236" s="71" t="e">
        <f t="shared" si="16"/>
        <v>#DIV/0!</v>
      </c>
      <c r="I236" s="72" t="e">
        <f t="shared" si="17"/>
        <v>#DIV/0!</v>
      </c>
      <c r="J236" s="17"/>
      <c r="K236" s="62"/>
    </row>
    <row r="237" spans="1:11" ht="19.899999999999999" customHeight="1" x14ac:dyDescent="0.2">
      <c r="A237" s="34">
        <v>229</v>
      </c>
      <c r="B237" s="66"/>
      <c r="C237" s="67"/>
      <c r="D237" s="68">
        <f>SUM(Tableau42[[#This Row],[TBI et NBI Mensuel]]*12)</f>
        <v>0</v>
      </c>
      <c r="E237" s="69">
        <f>Tableau42[[#This Row],[NB Heures Mensuelles]]*12</f>
        <v>0</v>
      </c>
      <c r="F237" s="70" t="e">
        <f>Tableau42[[#This Row],[TBI-NBI Annuel]]/Tableau42[[#This Row],[Heures Annuelles]]*1820</f>
        <v>#DIV/0!</v>
      </c>
      <c r="G237" s="29">
        <f t="shared" si="15"/>
        <v>0</v>
      </c>
      <c r="H237" s="71" t="e">
        <f t="shared" si="16"/>
        <v>#DIV/0!</v>
      </c>
      <c r="I237" s="72" t="e">
        <f t="shared" si="17"/>
        <v>#DIV/0!</v>
      </c>
      <c r="J237" s="17"/>
      <c r="K237" s="62"/>
    </row>
    <row r="238" spans="1:11" ht="19.899999999999999" customHeight="1" x14ac:dyDescent="0.2">
      <c r="A238" s="34">
        <v>230</v>
      </c>
      <c r="B238" s="66"/>
      <c r="C238" s="67"/>
      <c r="D238" s="68">
        <f>SUM(Tableau42[[#This Row],[TBI et NBI Mensuel]]*12)</f>
        <v>0</v>
      </c>
      <c r="E238" s="69">
        <f>Tableau42[[#This Row],[NB Heures Mensuelles]]*12</f>
        <v>0</v>
      </c>
      <c r="F238" s="70" t="e">
        <f>Tableau42[[#This Row],[TBI-NBI Annuel]]/Tableau42[[#This Row],[Heures Annuelles]]*1820</f>
        <v>#DIV/0!</v>
      </c>
      <c r="G238" s="29">
        <f t="shared" si="15"/>
        <v>0</v>
      </c>
      <c r="H238" s="71" t="e">
        <f t="shared" si="16"/>
        <v>#DIV/0!</v>
      </c>
      <c r="I238" s="72" t="e">
        <f t="shared" si="17"/>
        <v>#DIV/0!</v>
      </c>
      <c r="J238" s="17"/>
      <c r="K238" s="62"/>
    </row>
    <row r="239" spans="1:11" ht="19.899999999999999" customHeight="1" x14ac:dyDescent="0.2">
      <c r="A239" s="34">
        <v>231</v>
      </c>
      <c r="B239" s="66"/>
      <c r="C239" s="67"/>
      <c r="D239" s="68">
        <f>SUM(Tableau42[[#This Row],[TBI et NBI Mensuel]]*12)</f>
        <v>0</v>
      </c>
      <c r="E239" s="69">
        <f>Tableau42[[#This Row],[NB Heures Mensuelles]]*12</f>
        <v>0</v>
      </c>
      <c r="F239" s="70" t="e">
        <f>Tableau42[[#This Row],[TBI-NBI Annuel]]/Tableau42[[#This Row],[Heures Annuelles]]*1820</f>
        <v>#DIV/0!</v>
      </c>
      <c r="G239" s="29">
        <f t="shared" si="15"/>
        <v>0</v>
      </c>
      <c r="H239" s="71" t="e">
        <f t="shared" si="16"/>
        <v>#DIV/0!</v>
      </c>
      <c r="I239" s="72" t="e">
        <f t="shared" si="17"/>
        <v>#DIV/0!</v>
      </c>
      <c r="J239" s="17"/>
      <c r="K239" s="62"/>
    </row>
    <row r="240" spans="1:11" ht="19.899999999999999" customHeight="1" x14ac:dyDescent="0.2">
      <c r="A240" s="34">
        <v>232</v>
      </c>
      <c r="B240" s="66"/>
      <c r="C240" s="67"/>
      <c r="D240" s="68">
        <f>SUM(Tableau42[[#This Row],[TBI et NBI Mensuel]]*12)</f>
        <v>0</v>
      </c>
      <c r="E240" s="69">
        <f>Tableau42[[#This Row],[NB Heures Mensuelles]]*12</f>
        <v>0</v>
      </c>
      <c r="F240" s="70" t="e">
        <f>Tableau42[[#This Row],[TBI-NBI Annuel]]/Tableau42[[#This Row],[Heures Annuelles]]*1820</f>
        <v>#DIV/0!</v>
      </c>
      <c r="G240" s="29">
        <f t="shared" si="15"/>
        <v>0</v>
      </c>
      <c r="H240" s="71" t="e">
        <f t="shared" si="16"/>
        <v>#DIV/0!</v>
      </c>
      <c r="I240" s="72" t="e">
        <f t="shared" si="17"/>
        <v>#DIV/0!</v>
      </c>
      <c r="J240" s="17"/>
      <c r="K240" s="62"/>
    </row>
    <row r="241" spans="1:11" ht="19.899999999999999" customHeight="1" x14ac:dyDescent="0.2">
      <c r="A241" s="34">
        <v>233</v>
      </c>
      <c r="B241" s="66"/>
      <c r="C241" s="67"/>
      <c r="D241" s="68">
        <f>SUM(Tableau42[[#This Row],[TBI et NBI Mensuel]]*12)</f>
        <v>0</v>
      </c>
      <c r="E241" s="69">
        <f>Tableau42[[#This Row],[NB Heures Mensuelles]]*12</f>
        <v>0</v>
      </c>
      <c r="F241" s="70" t="e">
        <f>Tableau42[[#This Row],[TBI-NBI Annuel]]/Tableau42[[#This Row],[Heures Annuelles]]*1820</f>
        <v>#DIV/0!</v>
      </c>
      <c r="G241" s="29">
        <f t="shared" si="15"/>
        <v>0</v>
      </c>
      <c r="H241" s="71" t="e">
        <f t="shared" ref="H241:H272" si="18">IF(G241&lt;=O$12,G241,O$12)</f>
        <v>#DIV/0!</v>
      </c>
      <c r="I241" s="72" t="e">
        <f t="shared" ref="I241:I272" si="19">G241-H241</f>
        <v>#DIV/0!</v>
      </c>
      <c r="J241" s="17"/>
      <c r="K241" s="62"/>
    </row>
    <row r="242" spans="1:11" ht="19.899999999999999" customHeight="1" x14ac:dyDescent="0.2">
      <c r="A242" s="34">
        <v>234</v>
      </c>
      <c r="B242" s="66"/>
      <c r="C242" s="67"/>
      <c r="D242" s="68">
        <f>SUM(Tableau42[[#This Row],[TBI et NBI Mensuel]]*12)</f>
        <v>0</v>
      </c>
      <c r="E242" s="69">
        <f>Tableau42[[#This Row],[NB Heures Mensuelles]]*12</f>
        <v>0</v>
      </c>
      <c r="F242" s="70" t="e">
        <f>Tableau42[[#This Row],[TBI-NBI Annuel]]/Tableau42[[#This Row],[Heures Annuelles]]*1820</f>
        <v>#DIV/0!</v>
      </c>
      <c r="G242" s="29">
        <f t="shared" si="15"/>
        <v>0</v>
      </c>
      <c r="H242" s="71" t="e">
        <f t="shared" si="18"/>
        <v>#DIV/0!</v>
      </c>
      <c r="I242" s="72" t="e">
        <f t="shared" si="19"/>
        <v>#DIV/0!</v>
      </c>
      <c r="J242" s="17"/>
      <c r="K242" s="62"/>
    </row>
    <row r="243" spans="1:11" ht="19.899999999999999" customHeight="1" x14ac:dyDescent="0.2">
      <c r="A243" s="34">
        <v>235</v>
      </c>
      <c r="B243" s="66"/>
      <c r="C243" s="67"/>
      <c r="D243" s="68">
        <f>SUM(Tableau42[[#This Row],[TBI et NBI Mensuel]]*12)</f>
        <v>0</v>
      </c>
      <c r="E243" s="69">
        <f>Tableau42[[#This Row],[NB Heures Mensuelles]]*12</f>
        <v>0</v>
      </c>
      <c r="F243" s="70" t="e">
        <f>Tableau42[[#This Row],[TBI-NBI Annuel]]/Tableau42[[#This Row],[Heures Annuelles]]*1820</f>
        <v>#DIV/0!</v>
      </c>
      <c r="G243" s="29">
        <f t="shared" si="15"/>
        <v>0</v>
      </c>
      <c r="H243" s="71" t="e">
        <f t="shared" si="18"/>
        <v>#DIV/0!</v>
      </c>
      <c r="I243" s="72" t="e">
        <f t="shared" si="19"/>
        <v>#DIV/0!</v>
      </c>
      <c r="J243" s="17"/>
      <c r="K243" s="62"/>
    </row>
    <row r="244" spans="1:11" ht="19.899999999999999" customHeight="1" x14ac:dyDescent="0.2">
      <c r="A244" s="34">
        <v>236</v>
      </c>
      <c r="B244" s="66"/>
      <c r="C244" s="67"/>
      <c r="D244" s="68">
        <f>SUM(Tableau42[[#This Row],[TBI et NBI Mensuel]]*12)</f>
        <v>0</v>
      </c>
      <c r="E244" s="69">
        <f>Tableau42[[#This Row],[NB Heures Mensuelles]]*12</f>
        <v>0</v>
      </c>
      <c r="F244" s="70" t="e">
        <f>Tableau42[[#This Row],[TBI-NBI Annuel]]/Tableau42[[#This Row],[Heures Annuelles]]*1820</f>
        <v>#DIV/0!</v>
      </c>
      <c r="G244" s="29">
        <f t="shared" si="15"/>
        <v>0</v>
      </c>
      <c r="H244" s="71" t="e">
        <f t="shared" si="18"/>
        <v>#DIV/0!</v>
      </c>
      <c r="I244" s="72" t="e">
        <f t="shared" si="19"/>
        <v>#DIV/0!</v>
      </c>
      <c r="J244" s="17"/>
      <c r="K244" s="62"/>
    </row>
    <row r="245" spans="1:11" ht="19.899999999999999" customHeight="1" x14ac:dyDescent="0.2">
      <c r="A245" s="34">
        <v>237</v>
      </c>
      <c r="B245" s="66"/>
      <c r="C245" s="67"/>
      <c r="D245" s="68">
        <f>SUM(Tableau42[[#This Row],[TBI et NBI Mensuel]]*12)</f>
        <v>0</v>
      </c>
      <c r="E245" s="69">
        <f>Tableau42[[#This Row],[NB Heures Mensuelles]]*12</f>
        <v>0</v>
      </c>
      <c r="F245" s="70" t="e">
        <f>Tableau42[[#This Row],[TBI-NBI Annuel]]/Tableau42[[#This Row],[Heures Annuelles]]*1820</f>
        <v>#DIV/0!</v>
      </c>
      <c r="G245" s="29">
        <f t="shared" si="15"/>
        <v>0</v>
      </c>
      <c r="H245" s="71" t="e">
        <f t="shared" si="18"/>
        <v>#DIV/0!</v>
      </c>
      <c r="I245" s="72" t="e">
        <f t="shared" si="19"/>
        <v>#DIV/0!</v>
      </c>
      <c r="J245" s="17"/>
      <c r="K245" s="62"/>
    </row>
    <row r="246" spans="1:11" ht="19.899999999999999" customHeight="1" x14ac:dyDescent="0.2">
      <c r="A246" s="34">
        <v>238</v>
      </c>
      <c r="B246" s="66"/>
      <c r="C246" s="67"/>
      <c r="D246" s="68">
        <f>SUM(Tableau42[[#This Row],[TBI et NBI Mensuel]]*12)</f>
        <v>0</v>
      </c>
      <c r="E246" s="69">
        <f>Tableau42[[#This Row],[NB Heures Mensuelles]]*12</f>
        <v>0</v>
      </c>
      <c r="F246" s="70" t="e">
        <f>Tableau42[[#This Row],[TBI-NBI Annuel]]/Tableau42[[#This Row],[Heures Annuelles]]*1820</f>
        <v>#DIV/0!</v>
      </c>
      <c r="G246" s="29">
        <f t="shared" si="15"/>
        <v>0</v>
      </c>
      <c r="H246" s="71" t="e">
        <f t="shared" si="18"/>
        <v>#DIV/0!</v>
      </c>
      <c r="I246" s="72" t="e">
        <f t="shared" si="19"/>
        <v>#DIV/0!</v>
      </c>
      <c r="J246" s="17"/>
      <c r="K246" s="62"/>
    </row>
    <row r="247" spans="1:11" ht="19.899999999999999" customHeight="1" x14ac:dyDescent="0.2">
      <c r="A247" s="34">
        <v>239</v>
      </c>
      <c r="B247" s="66"/>
      <c r="C247" s="67"/>
      <c r="D247" s="68">
        <f>SUM(Tableau42[[#This Row],[TBI et NBI Mensuel]]*12)</f>
        <v>0</v>
      </c>
      <c r="E247" s="69">
        <f>Tableau42[[#This Row],[NB Heures Mensuelles]]*12</f>
        <v>0</v>
      </c>
      <c r="F247" s="70" t="e">
        <f>Tableau42[[#This Row],[TBI-NBI Annuel]]/Tableau42[[#This Row],[Heures Annuelles]]*1820</f>
        <v>#DIV/0!</v>
      </c>
      <c r="G247" s="29">
        <f t="shared" si="15"/>
        <v>0</v>
      </c>
      <c r="H247" s="71" t="e">
        <f t="shared" si="18"/>
        <v>#DIV/0!</v>
      </c>
      <c r="I247" s="72" t="e">
        <f t="shared" si="19"/>
        <v>#DIV/0!</v>
      </c>
      <c r="J247" s="17"/>
      <c r="K247" s="62"/>
    </row>
    <row r="248" spans="1:11" ht="19.899999999999999" customHeight="1" x14ac:dyDescent="0.2">
      <c r="A248" s="34">
        <v>240</v>
      </c>
      <c r="B248" s="66"/>
      <c r="C248" s="67"/>
      <c r="D248" s="68">
        <f>SUM(Tableau42[[#This Row],[TBI et NBI Mensuel]]*12)</f>
        <v>0</v>
      </c>
      <c r="E248" s="69">
        <f>Tableau42[[#This Row],[NB Heures Mensuelles]]*12</f>
        <v>0</v>
      </c>
      <c r="F248" s="70" t="e">
        <f>Tableau42[[#This Row],[TBI-NBI Annuel]]/Tableau42[[#This Row],[Heures Annuelles]]*1820</f>
        <v>#DIV/0!</v>
      </c>
      <c r="G248" s="29">
        <f t="shared" si="15"/>
        <v>0</v>
      </c>
      <c r="H248" s="71" t="e">
        <f t="shared" si="18"/>
        <v>#DIV/0!</v>
      </c>
      <c r="I248" s="72" t="e">
        <f t="shared" si="19"/>
        <v>#DIV/0!</v>
      </c>
      <c r="J248" s="17"/>
      <c r="K248" s="62"/>
    </row>
    <row r="249" spans="1:11" ht="19.899999999999999" customHeight="1" x14ac:dyDescent="0.2">
      <c r="A249" s="34">
        <v>241</v>
      </c>
      <c r="B249" s="66"/>
      <c r="C249" s="67"/>
      <c r="D249" s="68">
        <f>SUM(Tableau42[[#This Row],[TBI et NBI Mensuel]]*12)</f>
        <v>0</v>
      </c>
      <c r="E249" s="69">
        <f>Tableau42[[#This Row],[NB Heures Mensuelles]]*12</f>
        <v>0</v>
      </c>
      <c r="F249" s="70" t="e">
        <f>Tableau42[[#This Row],[TBI-NBI Annuel]]/Tableau42[[#This Row],[Heures Annuelles]]*1820</f>
        <v>#DIV/0!</v>
      </c>
      <c r="G249" s="29">
        <f t="shared" si="15"/>
        <v>0</v>
      </c>
      <c r="H249" s="71" t="e">
        <f t="shared" si="18"/>
        <v>#DIV/0!</v>
      </c>
      <c r="I249" s="72" t="e">
        <f t="shared" si="19"/>
        <v>#DIV/0!</v>
      </c>
      <c r="J249" s="17"/>
      <c r="K249" s="62"/>
    </row>
    <row r="250" spans="1:11" ht="19.899999999999999" customHeight="1" x14ac:dyDescent="0.2">
      <c r="A250" s="34">
        <v>242</v>
      </c>
      <c r="B250" s="66"/>
      <c r="C250" s="67"/>
      <c r="D250" s="68">
        <f>SUM(Tableau42[[#This Row],[TBI et NBI Mensuel]]*12)</f>
        <v>0</v>
      </c>
      <c r="E250" s="69">
        <f>Tableau42[[#This Row],[NB Heures Mensuelles]]*12</f>
        <v>0</v>
      </c>
      <c r="F250" s="70" t="e">
        <f>Tableau42[[#This Row],[TBI-NBI Annuel]]/Tableau42[[#This Row],[Heures Annuelles]]*1820</f>
        <v>#DIV/0!</v>
      </c>
      <c r="G250" s="29">
        <f t="shared" si="15"/>
        <v>0</v>
      </c>
      <c r="H250" s="71" t="e">
        <f t="shared" si="18"/>
        <v>#DIV/0!</v>
      </c>
      <c r="I250" s="72" t="e">
        <f t="shared" si="19"/>
        <v>#DIV/0!</v>
      </c>
      <c r="J250" s="17"/>
      <c r="K250" s="62"/>
    </row>
    <row r="251" spans="1:11" ht="19.899999999999999" customHeight="1" x14ac:dyDescent="0.2">
      <c r="A251" s="34">
        <v>243</v>
      </c>
      <c r="B251" s="66"/>
      <c r="C251" s="67"/>
      <c r="D251" s="68">
        <f>SUM(Tableau42[[#This Row],[TBI et NBI Mensuel]]*12)</f>
        <v>0</v>
      </c>
      <c r="E251" s="69">
        <f>Tableau42[[#This Row],[NB Heures Mensuelles]]*12</f>
        <v>0</v>
      </c>
      <c r="F251" s="70" t="e">
        <f>Tableau42[[#This Row],[TBI-NBI Annuel]]/Tableau42[[#This Row],[Heures Annuelles]]*1820</f>
        <v>#DIV/0!</v>
      </c>
      <c r="G251" s="29">
        <f t="shared" si="15"/>
        <v>0</v>
      </c>
      <c r="H251" s="71" t="e">
        <f t="shared" si="18"/>
        <v>#DIV/0!</v>
      </c>
      <c r="I251" s="72" t="e">
        <f t="shared" si="19"/>
        <v>#DIV/0!</v>
      </c>
      <c r="J251" s="17"/>
      <c r="K251" s="62"/>
    </row>
    <row r="252" spans="1:11" ht="19.899999999999999" customHeight="1" x14ac:dyDescent="0.2">
      <c r="A252" s="34">
        <v>244</v>
      </c>
      <c r="B252" s="66"/>
      <c r="C252" s="67"/>
      <c r="D252" s="68">
        <f>SUM(Tableau42[[#This Row],[TBI et NBI Mensuel]]*12)</f>
        <v>0</v>
      </c>
      <c r="E252" s="69">
        <f>Tableau42[[#This Row],[NB Heures Mensuelles]]*12</f>
        <v>0</v>
      </c>
      <c r="F252" s="70" t="e">
        <f>Tableau42[[#This Row],[TBI-NBI Annuel]]/Tableau42[[#This Row],[Heures Annuelles]]*1820</f>
        <v>#DIV/0!</v>
      </c>
      <c r="G252" s="29">
        <f t="shared" si="15"/>
        <v>0</v>
      </c>
      <c r="H252" s="71" t="e">
        <f t="shared" si="18"/>
        <v>#DIV/0!</v>
      </c>
      <c r="I252" s="72" t="e">
        <f t="shared" si="19"/>
        <v>#DIV/0!</v>
      </c>
      <c r="J252" s="17"/>
      <c r="K252" s="62"/>
    </row>
    <row r="253" spans="1:11" ht="19.899999999999999" customHeight="1" x14ac:dyDescent="0.2">
      <c r="A253" s="34">
        <v>245</v>
      </c>
      <c r="B253" s="66"/>
      <c r="C253" s="67"/>
      <c r="D253" s="68">
        <f>SUM(Tableau42[[#This Row],[TBI et NBI Mensuel]]*12)</f>
        <v>0</v>
      </c>
      <c r="E253" s="69">
        <f>Tableau42[[#This Row],[NB Heures Mensuelles]]*12</f>
        <v>0</v>
      </c>
      <c r="F253" s="70" t="e">
        <f>Tableau42[[#This Row],[TBI-NBI Annuel]]/Tableau42[[#This Row],[Heures Annuelles]]*1820</f>
        <v>#DIV/0!</v>
      </c>
      <c r="G253" s="29">
        <f t="shared" si="15"/>
        <v>0</v>
      </c>
      <c r="H253" s="71" t="e">
        <f t="shared" si="18"/>
        <v>#DIV/0!</v>
      </c>
      <c r="I253" s="72" t="e">
        <f t="shared" si="19"/>
        <v>#DIV/0!</v>
      </c>
      <c r="J253" s="17"/>
      <c r="K253" s="62"/>
    </row>
    <row r="254" spans="1:11" ht="19.899999999999999" customHeight="1" x14ac:dyDescent="0.2">
      <c r="A254" s="34">
        <v>246</v>
      </c>
      <c r="B254" s="66"/>
      <c r="C254" s="67"/>
      <c r="D254" s="68">
        <f>SUM(Tableau42[[#This Row],[TBI et NBI Mensuel]]*12)</f>
        <v>0</v>
      </c>
      <c r="E254" s="69">
        <f>Tableau42[[#This Row],[NB Heures Mensuelles]]*12</f>
        <v>0</v>
      </c>
      <c r="F254" s="70" t="e">
        <f>Tableau42[[#This Row],[TBI-NBI Annuel]]/Tableau42[[#This Row],[Heures Annuelles]]*1820</f>
        <v>#DIV/0!</v>
      </c>
      <c r="G254" s="29">
        <f t="shared" si="15"/>
        <v>0</v>
      </c>
      <c r="H254" s="71" t="e">
        <f t="shared" si="18"/>
        <v>#DIV/0!</v>
      </c>
      <c r="I254" s="72" t="e">
        <f t="shared" si="19"/>
        <v>#DIV/0!</v>
      </c>
      <c r="J254" s="17"/>
      <c r="K254" s="62"/>
    </row>
    <row r="255" spans="1:11" ht="19.899999999999999" customHeight="1" x14ac:dyDescent="0.2">
      <c r="A255" s="34">
        <v>247</v>
      </c>
      <c r="B255" s="66"/>
      <c r="C255" s="67"/>
      <c r="D255" s="68">
        <f>SUM(Tableau42[[#This Row],[TBI et NBI Mensuel]]*12)</f>
        <v>0</v>
      </c>
      <c r="E255" s="69">
        <f>Tableau42[[#This Row],[NB Heures Mensuelles]]*12</f>
        <v>0</v>
      </c>
      <c r="F255" s="70" t="e">
        <f>Tableau42[[#This Row],[TBI-NBI Annuel]]/Tableau42[[#This Row],[Heures Annuelles]]*1820</f>
        <v>#DIV/0!</v>
      </c>
      <c r="G255" s="29">
        <f t="shared" si="15"/>
        <v>0</v>
      </c>
      <c r="H255" s="71" t="e">
        <f t="shared" si="18"/>
        <v>#DIV/0!</v>
      </c>
      <c r="I255" s="72" t="e">
        <f t="shared" si="19"/>
        <v>#DIV/0!</v>
      </c>
      <c r="J255" s="17"/>
      <c r="K255" s="62"/>
    </row>
    <row r="256" spans="1:11" ht="19.899999999999999" customHeight="1" x14ac:dyDescent="0.2">
      <c r="A256" s="34">
        <v>248</v>
      </c>
      <c r="B256" s="66"/>
      <c r="C256" s="67"/>
      <c r="D256" s="68">
        <f>SUM(Tableau42[[#This Row],[TBI et NBI Mensuel]]*12)</f>
        <v>0</v>
      </c>
      <c r="E256" s="69">
        <f>Tableau42[[#This Row],[NB Heures Mensuelles]]*12</f>
        <v>0</v>
      </c>
      <c r="F256" s="70" t="e">
        <f>Tableau42[[#This Row],[TBI-NBI Annuel]]/Tableau42[[#This Row],[Heures Annuelles]]*1820</f>
        <v>#DIV/0!</v>
      </c>
      <c r="G256" s="29">
        <f t="shared" si="15"/>
        <v>0</v>
      </c>
      <c r="H256" s="71" t="e">
        <f t="shared" si="18"/>
        <v>#DIV/0!</v>
      </c>
      <c r="I256" s="72" t="e">
        <f t="shared" si="19"/>
        <v>#DIV/0!</v>
      </c>
      <c r="J256" s="17"/>
      <c r="K256" s="62"/>
    </row>
    <row r="257" spans="1:11" ht="19.899999999999999" customHeight="1" x14ac:dyDescent="0.2">
      <c r="A257" s="34">
        <v>249</v>
      </c>
      <c r="B257" s="66"/>
      <c r="C257" s="67"/>
      <c r="D257" s="68">
        <f>SUM(Tableau42[[#This Row],[TBI et NBI Mensuel]]*12)</f>
        <v>0</v>
      </c>
      <c r="E257" s="69">
        <f>Tableau42[[#This Row],[NB Heures Mensuelles]]*12</f>
        <v>0</v>
      </c>
      <c r="F257" s="70" t="e">
        <f>Tableau42[[#This Row],[TBI-NBI Annuel]]/Tableau42[[#This Row],[Heures Annuelles]]*1820</f>
        <v>#DIV/0!</v>
      </c>
      <c r="G257" s="29">
        <f t="shared" si="15"/>
        <v>0</v>
      </c>
      <c r="H257" s="71" t="e">
        <f t="shared" si="18"/>
        <v>#DIV/0!</v>
      </c>
      <c r="I257" s="72" t="e">
        <f t="shared" si="19"/>
        <v>#DIV/0!</v>
      </c>
      <c r="J257" s="17"/>
      <c r="K257" s="62"/>
    </row>
    <row r="258" spans="1:11" ht="19.899999999999999" customHeight="1" x14ac:dyDescent="0.2">
      <c r="A258" s="34">
        <v>250</v>
      </c>
      <c r="B258" s="66"/>
      <c r="C258" s="67"/>
      <c r="D258" s="68">
        <f>SUM(Tableau42[[#This Row],[TBI et NBI Mensuel]]*12)</f>
        <v>0</v>
      </c>
      <c r="E258" s="69">
        <f>Tableau42[[#This Row],[NB Heures Mensuelles]]*12</f>
        <v>0</v>
      </c>
      <c r="F258" s="70" t="e">
        <f>Tableau42[[#This Row],[TBI-NBI Annuel]]/Tableau42[[#This Row],[Heures Annuelles]]*1820</f>
        <v>#DIV/0!</v>
      </c>
      <c r="G258" s="29">
        <f t="shared" si="15"/>
        <v>0</v>
      </c>
      <c r="H258" s="71" t="e">
        <f t="shared" si="18"/>
        <v>#DIV/0!</v>
      </c>
      <c r="I258" s="72" t="e">
        <f t="shared" si="19"/>
        <v>#DIV/0!</v>
      </c>
      <c r="J258" s="17"/>
      <c r="K258" s="62"/>
    </row>
    <row r="259" spans="1:11" ht="19.899999999999999" customHeight="1" x14ac:dyDescent="0.2">
      <c r="A259" s="34">
        <v>251</v>
      </c>
      <c r="B259" s="66"/>
      <c r="C259" s="67"/>
      <c r="D259" s="68">
        <f>SUM(Tableau42[[#This Row],[TBI et NBI Mensuel]]*12)</f>
        <v>0</v>
      </c>
      <c r="E259" s="69">
        <f>Tableau42[[#This Row],[NB Heures Mensuelles]]*12</f>
        <v>0</v>
      </c>
      <c r="F259" s="70" t="e">
        <f>Tableau42[[#This Row],[TBI-NBI Annuel]]/Tableau42[[#This Row],[Heures Annuelles]]*1820</f>
        <v>#DIV/0!</v>
      </c>
      <c r="G259" s="29">
        <f t="shared" si="15"/>
        <v>0</v>
      </c>
      <c r="H259" s="71" t="e">
        <f t="shared" si="18"/>
        <v>#DIV/0!</v>
      </c>
      <c r="I259" s="72" t="e">
        <f t="shared" si="19"/>
        <v>#DIV/0!</v>
      </c>
      <c r="J259" s="17"/>
      <c r="K259" s="62"/>
    </row>
    <row r="260" spans="1:11" ht="19.899999999999999" customHeight="1" x14ac:dyDescent="0.2">
      <c r="A260" s="34">
        <v>252</v>
      </c>
      <c r="B260" s="66"/>
      <c r="C260" s="67"/>
      <c r="D260" s="68">
        <f>SUM(Tableau42[[#This Row],[TBI et NBI Mensuel]]*12)</f>
        <v>0</v>
      </c>
      <c r="E260" s="69">
        <f>Tableau42[[#This Row],[NB Heures Mensuelles]]*12</f>
        <v>0</v>
      </c>
      <c r="F260" s="70" t="e">
        <f>Tableau42[[#This Row],[TBI-NBI Annuel]]/Tableau42[[#This Row],[Heures Annuelles]]*1820</f>
        <v>#DIV/0!</v>
      </c>
      <c r="G260" s="29">
        <f t="shared" si="15"/>
        <v>0</v>
      </c>
      <c r="H260" s="71" t="e">
        <f t="shared" si="18"/>
        <v>#DIV/0!</v>
      </c>
      <c r="I260" s="72" t="e">
        <f t="shared" si="19"/>
        <v>#DIV/0!</v>
      </c>
      <c r="J260" s="17"/>
      <c r="K260" s="62"/>
    </row>
    <row r="261" spans="1:11" ht="19.899999999999999" customHeight="1" x14ac:dyDescent="0.2">
      <c r="A261" s="34">
        <v>253</v>
      </c>
      <c r="B261" s="66"/>
      <c r="C261" s="67"/>
      <c r="D261" s="68">
        <f>SUM(Tableau42[[#This Row],[TBI et NBI Mensuel]]*12)</f>
        <v>0</v>
      </c>
      <c r="E261" s="69">
        <f>Tableau42[[#This Row],[NB Heures Mensuelles]]*12</f>
        <v>0</v>
      </c>
      <c r="F261" s="70" t="e">
        <f>Tableau42[[#This Row],[TBI-NBI Annuel]]/Tableau42[[#This Row],[Heures Annuelles]]*1820</f>
        <v>#DIV/0!</v>
      </c>
      <c r="G261" s="29">
        <f t="shared" si="15"/>
        <v>0</v>
      </c>
      <c r="H261" s="71" t="e">
        <f t="shared" si="18"/>
        <v>#DIV/0!</v>
      </c>
      <c r="I261" s="72" t="e">
        <f t="shared" si="19"/>
        <v>#DIV/0!</v>
      </c>
      <c r="J261" s="17"/>
      <c r="K261" s="62"/>
    </row>
    <row r="262" spans="1:11" ht="19.899999999999999" customHeight="1" x14ac:dyDescent="0.2">
      <c r="A262" s="34">
        <v>254</v>
      </c>
      <c r="B262" s="66"/>
      <c r="C262" s="67"/>
      <c r="D262" s="68">
        <f>SUM(Tableau42[[#This Row],[TBI et NBI Mensuel]]*12)</f>
        <v>0</v>
      </c>
      <c r="E262" s="69">
        <f>Tableau42[[#This Row],[NB Heures Mensuelles]]*12</f>
        <v>0</v>
      </c>
      <c r="F262" s="70" t="e">
        <f>Tableau42[[#This Row],[TBI-NBI Annuel]]/Tableau42[[#This Row],[Heures Annuelles]]*1820</f>
        <v>#DIV/0!</v>
      </c>
      <c r="G262" s="29">
        <f t="shared" si="15"/>
        <v>0</v>
      </c>
      <c r="H262" s="71" t="e">
        <f t="shared" si="18"/>
        <v>#DIV/0!</v>
      </c>
      <c r="I262" s="72" t="e">
        <f t="shared" si="19"/>
        <v>#DIV/0!</v>
      </c>
      <c r="J262" s="17"/>
      <c r="K262" s="62"/>
    </row>
    <row r="263" spans="1:11" ht="19.899999999999999" customHeight="1" x14ac:dyDescent="0.2">
      <c r="A263" s="34">
        <v>255</v>
      </c>
      <c r="B263" s="66"/>
      <c r="C263" s="67"/>
      <c r="D263" s="68">
        <f>SUM(Tableau42[[#This Row],[TBI et NBI Mensuel]]*12)</f>
        <v>0</v>
      </c>
      <c r="E263" s="69">
        <f>Tableau42[[#This Row],[NB Heures Mensuelles]]*12</f>
        <v>0</v>
      </c>
      <c r="F263" s="70" t="e">
        <f>Tableau42[[#This Row],[TBI-NBI Annuel]]/Tableau42[[#This Row],[Heures Annuelles]]*1820</f>
        <v>#DIV/0!</v>
      </c>
      <c r="G263" s="29">
        <f t="shared" si="15"/>
        <v>0</v>
      </c>
      <c r="H263" s="71" t="e">
        <f t="shared" si="18"/>
        <v>#DIV/0!</v>
      </c>
      <c r="I263" s="72" t="e">
        <f t="shared" si="19"/>
        <v>#DIV/0!</v>
      </c>
      <c r="J263" s="17"/>
      <c r="K263" s="62"/>
    </row>
    <row r="264" spans="1:11" ht="19.899999999999999" customHeight="1" x14ac:dyDescent="0.2">
      <c r="A264" s="34">
        <v>256</v>
      </c>
      <c r="B264" s="66"/>
      <c r="C264" s="67"/>
      <c r="D264" s="68">
        <f>SUM(Tableau42[[#This Row],[TBI et NBI Mensuel]]*12)</f>
        <v>0</v>
      </c>
      <c r="E264" s="69">
        <f>Tableau42[[#This Row],[NB Heures Mensuelles]]*12</f>
        <v>0</v>
      </c>
      <c r="F264" s="70" t="e">
        <f>Tableau42[[#This Row],[TBI-NBI Annuel]]/Tableau42[[#This Row],[Heures Annuelles]]*1820</f>
        <v>#DIV/0!</v>
      </c>
      <c r="G264" s="29">
        <f t="shared" si="15"/>
        <v>0</v>
      </c>
      <c r="H264" s="71" t="e">
        <f t="shared" si="18"/>
        <v>#DIV/0!</v>
      </c>
      <c r="I264" s="72" t="e">
        <f t="shared" si="19"/>
        <v>#DIV/0!</v>
      </c>
      <c r="J264" s="17"/>
      <c r="K264" s="62"/>
    </row>
    <row r="265" spans="1:11" ht="19.899999999999999" customHeight="1" x14ac:dyDescent="0.2">
      <c r="A265" s="34">
        <v>257</v>
      </c>
      <c r="B265" s="66"/>
      <c r="C265" s="67"/>
      <c r="D265" s="68">
        <f>SUM(Tableau42[[#This Row],[TBI et NBI Mensuel]]*12)</f>
        <v>0</v>
      </c>
      <c r="E265" s="69">
        <f>Tableau42[[#This Row],[NB Heures Mensuelles]]*12</f>
        <v>0</v>
      </c>
      <c r="F265" s="70" t="e">
        <f>Tableau42[[#This Row],[TBI-NBI Annuel]]/Tableau42[[#This Row],[Heures Annuelles]]*1820</f>
        <v>#DIV/0!</v>
      </c>
      <c r="G265" s="29">
        <f t="shared" ref="G265:G308" si="20">(D265/12)*2.15%</f>
        <v>0</v>
      </c>
      <c r="H265" s="71" t="e">
        <f t="shared" si="18"/>
        <v>#DIV/0!</v>
      </c>
      <c r="I265" s="72" t="e">
        <f t="shared" si="19"/>
        <v>#DIV/0!</v>
      </c>
      <c r="J265" s="17"/>
      <c r="K265" s="62"/>
    </row>
    <row r="266" spans="1:11" ht="19.899999999999999" customHeight="1" x14ac:dyDescent="0.2">
      <c r="A266" s="34">
        <v>258</v>
      </c>
      <c r="B266" s="66"/>
      <c r="C266" s="67"/>
      <c r="D266" s="68">
        <f>SUM(Tableau42[[#This Row],[TBI et NBI Mensuel]]*12)</f>
        <v>0</v>
      </c>
      <c r="E266" s="69">
        <f>Tableau42[[#This Row],[NB Heures Mensuelles]]*12</f>
        <v>0</v>
      </c>
      <c r="F266" s="70" t="e">
        <f>Tableau42[[#This Row],[TBI-NBI Annuel]]/Tableau42[[#This Row],[Heures Annuelles]]*1820</f>
        <v>#DIV/0!</v>
      </c>
      <c r="G266" s="29">
        <f t="shared" si="20"/>
        <v>0</v>
      </c>
      <c r="H266" s="71" t="e">
        <f t="shared" si="18"/>
        <v>#DIV/0!</v>
      </c>
      <c r="I266" s="72" t="e">
        <f t="shared" si="19"/>
        <v>#DIV/0!</v>
      </c>
      <c r="J266" s="17"/>
      <c r="K266" s="62"/>
    </row>
    <row r="267" spans="1:11" ht="19.899999999999999" customHeight="1" x14ac:dyDescent="0.2">
      <c r="A267" s="34">
        <v>259</v>
      </c>
      <c r="B267" s="66"/>
      <c r="C267" s="67"/>
      <c r="D267" s="68">
        <f>SUM(Tableau42[[#This Row],[TBI et NBI Mensuel]]*12)</f>
        <v>0</v>
      </c>
      <c r="E267" s="69">
        <f>Tableau42[[#This Row],[NB Heures Mensuelles]]*12</f>
        <v>0</v>
      </c>
      <c r="F267" s="70" t="e">
        <f>Tableau42[[#This Row],[TBI-NBI Annuel]]/Tableau42[[#This Row],[Heures Annuelles]]*1820</f>
        <v>#DIV/0!</v>
      </c>
      <c r="G267" s="29">
        <f t="shared" si="20"/>
        <v>0</v>
      </c>
      <c r="H267" s="71" t="e">
        <f t="shared" si="18"/>
        <v>#DIV/0!</v>
      </c>
      <c r="I267" s="72" t="e">
        <f t="shared" si="19"/>
        <v>#DIV/0!</v>
      </c>
      <c r="J267" s="17"/>
      <c r="K267" s="62"/>
    </row>
    <row r="268" spans="1:11" ht="19.899999999999999" customHeight="1" x14ac:dyDescent="0.2">
      <c r="A268" s="34">
        <v>260</v>
      </c>
      <c r="B268" s="66"/>
      <c r="C268" s="67"/>
      <c r="D268" s="68">
        <f>SUM(Tableau42[[#This Row],[TBI et NBI Mensuel]]*12)</f>
        <v>0</v>
      </c>
      <c r="E268" s="69">
        <f>Tableau42[[#This Row],[NB Heures Mensuelles]]*12</f>
        <v>0</v>
      </c>
      <c r="F268" s="70" t="e">
        <f>Tableau42[[#This Row],[TBI-NBI Annuel]]/Tableau42[[#This Row],[Heures Annuelles]]*1820</f>
        <v>#DIV/0!</v>
      </c>
      <c r="G268" s="29">
        <f t="shared" si="20"/>
        <v>0</v>
      </c>
      <c r="H268" s="71" t="e">
        <f t="shared" si="18"/>
        <v>#DIV/0!</v>
      </c>
      <c r="I268" s="72" t="e">
        <f t="shared" si="19"/>
        <v>#DIV/0!</v>
      </c>
      <c r="J268" s="17"/>
      <c r="K268" s="62"/>
    </row>
    <row r="269" spans="1:11" ht="19.899999999999999" customHeight="1" x14ac:dyDescent="0.2">
      <c r="A269" s="34">
        <v>261</v>
      </c>
      <c r="B269" s="66"/>
      <c r="C269" s="67"/>
      <c r="D269" s="68">
        <f>SUM(Tableau42[[#This Row],[TBI et NBI Mensuel]]*12)</f>
        <v>0</v>
      </c>
      <c r="E269" s="69">
        <f>Tableau42[[#This Row],[NB Heures Mensuelles]]*12</f>
        <v>0</v>
      </c>
      <c r="F269" s="70" t="e">
        <f>Tableau42[[#This Row],[TBI-NBI Annuel]]/Tableau42[[#This Row],[Heures Annuelles]]*1820</f>
        <v>#DIV/0!</v>
      </c>
      <c r="G269" s="29">
        <f t="shared" si="20"/>
        <v>0</v>
      </c>
      <c r="H269" s="71" t="e">
        <f t="shared" si="18"/>
        <v>#DIV/0!</v>
      </c>
      <c r="I269" s="72" t="e">
        <f t="shared" si="19"/>
        <v>#DIV/0!</v>
      </c>
      <c r="J269" s="17"/>
      <c r="K269" s="62"/>
    </row>
    <row r="270" spans="1:11" ht="19.899999999999999" customHeight="1" x14ac:dyDescent="0.2">
      <c r="A270" s="34">
        <v>262</v>
      </c>
      <c r="B270" s="66"/>
      <c r="C270" s="67"/>
      <c r="D270" s="68">
        <f>SUM(Tableau42[[#This Row],[TBI et NBI Mensuel]]*12)</f>
        <v>0</v>
      </c>
      <c r="E270" s="69">
        <f>Tableau42[[#This Row],[NB Heures Mensuelles]]*12</f>
        <v>0</v>
      </c>
      <c r="F270" s="70" t="e">
        <f>Tableau42[[#This Row],[TBI-NBI Annuel]]/Tableau42[[#This Row],[Heures Annuelles]]*1820</f>
        <v>#DIV/0!</v>
      </c>
      <c r="G270" s="29">
        <f t="shared" si="20"/>
        <v>0</v>
      </c>
      <c r="H270" s="71" t="e">
        <f t="shared" si="18"/>
        <v>#DIV/0!</v>
      </c>
      <c r="I270" s="72" t="e">
        <f t="shared" si="19"/>
        <v>#DIV/0!</v>
      </c>
      <c r="J270" s="17"/>
      <c r="K270" s="62"/>
    </row>
    <row r="271" spans="1:11" ht="19.899999999999999" customHeight="1" x14ac:dyDescent="0.2">
      <c r="A271" s="34">
        <v>263</v>
      </c>
      <c r="B271" s="66"/>
      <c r="C271" s="67"/>
      <c r="D271" s="68">
        <f>SUM(Tableau42[[#This Row],[TBI et NBI Mensuel]]*12)</f>
        <v>0</v>
      </c>
      <c r="E271" s="69">
        <f>Tableau42[[#This Row],[NB Heures Mensuelles]]*12</f>
        <v>0</v>
      </c>
      <c r="F271" s="70" t="e">
        <f>Tableau42[[#This Row],[TBI-NBI Annuel]]/Tableau42[[#This Row],[Heures Annuelles]]*1820</f>
        <v>#DIV/0!</v>
      </c>
      <c r="G271" s="29">
        <f t="shared" si="20"/>
        <v>0</v>
      </c>
      <c r="H271" s="71" t="e">
        <f t="shared" si="18"/>
        <v>#DIV/0!</v>
      </c>
      <c r="I271" s="72" t="e">
        <f t="shared" si="19"/>
        <v>#DIV/0!</v>
      </c>
      <c r="J271" s="17"/>
      <c r="K271" s="62"/>
    </row>
    <row r="272" spans="1:11" ht="19.899999999999999" customHeight="1" x14ac:dyDescent="0.2">
      <c r="A272" s="34">
        <v>264</v>
      </c>
      <c r="B272" s="66"/>
      <c r="C272" s="67"/>
      <c r="D272" s="68">
        <f>SUM(Tableau42[[#This Row],[TBI et NBI Mensuel]]*12)</f>
        <v>0</v>
      </c>
      <c r="E272" s="69">
        <f>Tableau42[[#This Row],[NB Heures Mensuelles]]*12</f>
        <v>0</v>
      </c>
      <c r="F272" s="70" t="e">
        <f>Tableau42[[#This Row],[TBI-NBI Annuel]]/Tableau42[[#This Row],[Heures Annuelles]]*1820</f>
        <v>#DIV/0!</v>
      </c>
      <c r="G272" s="29">
        <f t="shared" si="20"/>
        <v>0</v>
      </c>
      <c r="H272" s="71" t="e">
        <f t="shared" si="18"/>
        <v>#DIV/0!</v>
      </c>
      <c r="I272" s="72" t="e">
        <f t="shared" si="19"/>
        <v>#DIV/0!</v>
      </c>
      <c r="J272" s="17"/>
      <c r="K272" s="62"/>
    </row>
    <row r="273" spans="1:11" ht="19.899999999999999" customHeight="1" x14ac:dyDescent="0.2">
      <c r="A273" s="34">
        <v>265</v>
      </c>
      <c r="B273" s="66"/>
      <c r="C273" s="67"/>
      <c r="D273" s="68">
        <f>SUM(Tableau42[[#This Row],[TBI et NBI Mensuel]]*12)</f>
        <v>0</v>
      </c>
      <c r="E273" s="69">
        <f>Tableau42[[#This Row],[NB Heures Mensuelles]]*12</f>
        <v>0</v>
      </c>
      <c r="F273" s="70" t="e">
        <f>Tableau42[[#This Row],[TBI-NBI Annuel]]/Tableau42[[#This Row],[Heures Annuelles]]*1820</f>
        <v>#DIV/0!</v>
      </c>
      <c r="G273" s="29">
        <f t="shared" si="20"/>
        <v>0</v>
      </c>
      <c r="H273" s="71" t="e">
        <f t="shared" ref="H273:H304" si="21">IF(G273&lt;=O$12,G273,O$12)</f>
        <v>#DIV/0!</v>
      </c>
      <c r="I273" s="72" t="e">
        <f t="shared" ref="I273:I304" si="22">G273-H273</f>
        <v>#DIV/0!</v>
      </c>
      <c r="J273" s="17"/>
      <c r="K273" s="62"/>
    </row>
    <row r="274" spans="1:11" ht="19.899999999999999" customHeight="1" x14ac:dyDescent="0.2">
      <c r="A274" s="34">
        <v>266</v>
      </c>
      <c r="B274" s="66"/>
      <c r="C274" s="67"/>
      <c r="D274" s="68">
        <f>SUM(Tableau42[[#This Row],[TBI et NBI Mensuel]]*12)</f>
        <v>0</v>
      </c>
      <c r="E274" s="69">
        <f>Tableau42[[#This Row],[NB Heures Mensuelles]]*12</f>
        <v>0</v>
      </c>
      <c r="F274" s="70" t="e">
        <f>Tableau42[[#This Row],[TBI-NBI Annuel]]/Tableau42[[#This Row],[Heures Annuelles]]*1820</f>
        <v>#DIV/0!</v>
      </c>
      <c r="G274" s="29">
        <f t="shared" si="20"/>
        <v>0</v>
      </c>
      <c r="H274" s="71" t="e">
        <f t="shared" si="21"/>
        <v>#DIV/0!</v>
      </c>
      <c r="I274" s="72" t="e">
        <f t="shared" si="22"/>
        <v>#DIV/0!</v>
      </c>
      <c r="J274" s="17"/>
      <c r="K274" s="62"/>
    </row>
    <row r="275" spans="1:11" ht="19.899999999999999" customHeight="1" x14ac:dyDescent="0.2">
      <c r="A275" s="34">
        <v>267</v>
      </c>
      <c r="B275" s="66"/>
      <c r="C275" s="67"/>
      <c r="D275" s="68">
        <f>SUM(Tableau42[[#This Row],[TBI et NBI Mensuel]]*12)</f>
        <v>0</v>
      </c>
      <c r="E275" s="69">
        <f>Tableau42[[#This Row],[NB Heures Mensuelles]]*12</f>
        <v>0</v>
      </c>
      <c r="F275" s="70" t="e">
        <f>Tableau42[[#This Row],[TBI-NBI Annuel]]/Tableau42[[#This Row],[Heures Annuelles]]*1820</f>
        <v>#DIV/0!</v>
      </c>
      <c r="G275" s="29">
        <f t="shared" si="20"/>
        <v>0</v>
      </c>
      <c r="H275" s="71" t="e">
        <f t="shared" si="21"/>
        <v>#DIV/0!</v>
      </c>
      <c r="I275" s="72" t="e">
        <f t="shared" si="22"/>
        <v>#DIV/0!</v>
      </c>
      <c r="J275" s="17"/>
      <c r="K275" s="62"/>
    </row>
    <row r="276" spans="1:11" ht="19.899999999999999" customHeight="1" x14ac:dyDescent="0.2">
      <c r="A276" s="34">
        <v>268</v>
      </c>
      <c r="B276" s="66"/>
      <c r="C276" s="67"/>
      <c r="D276" s="68">
        <f>SUM(Tableau42[[#This Row],[TBI et NBI Mensuel]]*12)</f>
        <v>0</v>
      </c>
      <c r="E276" s="69">
        <f>Tableau42[[#This Row],[NB Heures Mensuelles]]*12</f>
        <v>0</v>
      </c>
      <c r="F276" s="70" t="e">
        <f>Tableau42[[#This Row],[TBI-NBI Annuel]]/Tableau42[[#This Row],[Heures Annuelles]]*1820</f>
        <v>#DIV/0!</v>
      </c>
      <c r="G276" s="29">
        <f t="shared" si="20"/>
        <v>0</v>
      </c>
      <c r="H276" s="71" t="e">
        <f t="shared" si="21"/>
        <v>#DIV/0!</v>
      </c>
      <c r="I276" s="72" t="e">
        <f t="shared" si="22"/>
        <v>#DIV/0!</v>
      </c>
      <c r="J276" s="17"/>
      <c r="K276" s="62"/>
    </row>
    <row r="277" spans="1:11" ht="19.899999999999999" customHeight="1" x14ac:dyDescent="0.2">
      <c r="A277" s="34">
        <v>269</v>
      </c>
      <c r="B277" s="66"/>
      <c r="C277" s="67"/>
      <c r="D277" s="68">
        <f>SUM(Tableau42[[#This Row],[TBI et NBI Mensuel]]*12)</f>
        <v>0</v>
      </c>
      <c r="E277" s="69">
        <f>Tableau42[[#This Row],[NB Heures Mensuelles]]*12</f>
        <v>0</v>
      </c>
      <c r="F277" s="70" t="e">
        <f>Tableau42[[#This Row],[TBI-NBI Annuel]]/Tableau42[[#This Row],[Heures Annuelles]]*1820</f>
        <v>#DIV/0!</v>
      </c>
      <c r="G277" s="29">
        <f t="shared" si="20"/>
        <v>0</v>
      </c>
      <c r="H277" s="71" t="e">
        <f t="shared" si="21"/>
        <v>#DIV/0!</v>
      </c>
      <c r="I277" s="72" t="e">
        <f t="shared" si="22"/>
        <v>#DIV/0!</v>
      </c>
      <c r="J277" s="17"/>
      <c r="K277" s="62"/>
    </row>
    <row r="278" spans="1:11" ht="19.899999999999999" customHeight="1" x14ac:dyDescent="0.2">
      <c r="A278" s="34">
        <v>270</v>
      </c>
      <c r="B278" s="66"/>
      <c r="C278" s="67"/>
      <c r="D278" s="68">
        <f>SUM(Tableau42[[#This Row],[TBI et NBI Mensuel]]*12)</f>
        <v>0</v>
      </c>
      <c r="E278" s="69">
        <f>Tableau42[[#This Row],[NB Heures Mensuelles]]*12</f>
        <v>0</v>
      </c>
      <c r="F278" s="70" t="e">
        <f>Tableau42[[#This Row],[TBI-NBI Annuel]]/Tableau42[[#This Row],[Heures Annuelles]]*1820</f>
        <v>#DIV/0!</v>
      </c>
      <c r="G278" s="29">
        <f t="shared" si="20"/>
        <v>0</v>
      </c>
      <c r="H278" s="71" t="e">
        <f t="shared" si="21"/>
        <v>#DIV/0!</v>
      </c>
      <c r="I278" s="72" t="e">
        <f t="shared" si="22"/>
        <v>#DIV/0!</v>
      </c>
      <c r="J278" s="17"/>
      <c r="K278" s="62"/>
    </row>
    <row r="279" spans="1:11" ht="19.899999999999999" customHeight="1" x14ac:dyDescent="0.2">
      <c r="A279" s="34">
        <v>271</v>
      </c>
      <c r="B279" s="66"/>
      <c r="C279" s="67"/>
      <c r="D279" s="68">
        <f>SUM(Tableau42[[#This Row],[TBI et NBI Mensuel]]*12)</f>
        <v>0</v>
      </c>
      <c r="E279" s="69">
        <f>Tableau42[[#This Row],[NB Heures Mensuelles]]*12</f>
        <v>0</v>
      </c>
      <c r="F279" s="70" t="e">
        <f>Tableau42[[#This Row],[TBI-NBI Annuel]]/Tableau42[[#This Row],[Heures Annuelles]]*1820</f>
        <v>#DIV/0!</v>
      </c>
      <c r="G279" s="29">
        <f t="shared" si="20"/>
        <v>0</v>
      </c>
      <c r="H279" s="71" t="e">
        <f t="shared" si="21"/>
        <v>#DIV/0!</v>
      </c>
      <c r="I279" s="72" t="e">
        <f t="shared" si="22"/>
        <v>#DIV/0!</v>
      </c>
      <c r="J279" s="17"/>
      <c r="K279" s="62"/>
    </row>
    <row r="280" spans="1:11" ht="19.899999999999999" customHeight="1" x14ac:dyDescent="0.2">
      <c r="A280" s="34">
        <v>272</v>
      </c>
      <c r="B280" s="66"/>
      <c r="C280" s="67"/>
      <c r="D280" s="68">
        <f>SUM(Tableau42[[#This Row],[TBI et NBI Mensuel]]*12)</f>
        <v>0</v>
      </c>
      <c r="E280" s="69">
        <f>Tableau42[[#This Row],[NB Heures Mensuelles]]*12</f>
        <v>0</v>
      </c>
      <c r="F280" s="70" t="e">
        <f>Tableau42[[#This Row],[TBI-NBI Annuel]]/Tableau42[[#This Row],[Heures Annuelles]]*1820</f>
        <v>#DIV/0!</v>
      </c>
      <c r="G280" s="29">
        <f t="shared" si="20"/>
        <v>0</v>
      </c>
      <c r="H280" s="71" t="e">
        <f t="shared" si="21"/>
        <v>#DIV/0!</v>
      </c>
      <c r="I280" s="72" t="e">
        <f t="shared" si="22"/>
        <v>#DIV/0!</v>
      </c>
      <c r="J280" s="17"/>
      <c r="K280" s="62"/>
    </row>
    <row r="281" spans="1:11" ht="19.899999999999999" customHeight="1" x14ac:dyDescent="0.2">
      <c r="A281" s="34">
        <v>273</v>
      </c>
      <c r="B281" s="66"/>
      <c r="C281" s="67"/>
      <c r="D281" s="68">
        <f>SUM(Tableau42[[#This Row],[TBI et NBI Mensuel]]*12)</f>
        <v>0</v>
      </c>
      <c r="E281" s="69">
        <f>Tableau42[[#This Row],[NB Heures Mensuelles]]*12</f>
        <v>0</v>
      </c>
      <c r="F281" s="70" t="e">
        <f>Tableau42[[#This Row],[TBI-NBI Annuel]]/Tableau42[[#This Row],[Heures Annuelles]]*1820</f>
        <v>#DIV/0!</v>
      </c>
      <c r="G281" s="29">
        <f t="shared" si="20"/>
        <v>0</v>
      </c>
      <c r="H281" s="71" t="e">
        <f t="shared" si="21"/>
        <v>#DIV/0!</v>
      </c>
      <c r="I281" s="72" t="e">
        <f t="shared" si="22"/>
        <v>#DIV/0!</v>
      </c>
      <c r="J281" s="17"/>
      <c r="K281" s="62"/>
    </row>
    <row r="282" spans="1:11" ht="19.899999999999999" customHeight="1" x14ac:dyDescent="0.2">
      <c r="A282" s="34">
        <v>274</v>
      </c>
      <c r="B282" s="66"/>
      <c r="C282" s="67"/>
      <c r="D282" s="68">
        <f>SUM(Tableau42[[#This Row],[TBI et NBI Mensuel]]*12)</f>
        <v>0</v>
      </c>
      <c r="E282" s="69">
        <f>Tableau42[[#This Row],[NB Heures Mensuelles]]*12</f>
        <v>0</v>
      </c>
      <c r="F282" s="70" t="e">
        <f>Tableau42[[#This Row],[TBI-NBI Annuel]]/Tableau42[[#This Row],[Heures Annuelles]]*1820</f>
        <v>#DIV/0!</v>
      </c>
      <c r="G282" s="29">
        <f t="shared" si="20"/>
        <v>0</v>
      </c>
      <c r="H282" s="71" t="e">
        <f t="shared" si="21"/>
        <v>#DIV/0!</v>
      </c>
      <c r="I282" s="72" t="e">
        <f t="shared" si="22"/>
        <v>#DIV/0!</v>
      </c>
      <c r="J282" s="17"/>
      <c r="K282" s="62"/>
    </row>
    <row r="283" spans="1:11" ht="19.899999999999999" customHeight="1" x14ac:dyDescent="0.2">
      <c r="A283" s="34">
        <v>275</v>
      </c>
      <c r="B283" s="66"/>
      <c r="C283" s="67"/>
      <c r="D283" s="68">
        <f>SUM(Tableau42[[#This Row],[TBI et NBI Mensuel]]*12)</f>
        <v>0</v>
      </c>
      <c r="E283" s="69">
        <f>Tableau42[[#This Row],[NB Heures Mensuelles]]*12</f>
        <v>0</v>
      </c>
      <c r="F283" s="70" t="e">
        <f>Tableau42[[#This Row],[TBI-NBI Annuel]]/Tableau42[[#This Row],[Heures Annuelles]]*1820</f>
        <v>#DIV/0!</v>
      </c>
      <c r="G283" s="29">
        <f t="shared" si="20"/>
        <v>0</v>
      </c>
      <c r="H283" s="71" t="e">
        <f t="shared" si="21"/>
        <v>#DIV/0!</v>
      </c>
      <c r="I283" s="72" t="e">
        <f t="shared" si="22"/>
        <v>#DIV/0!</v>
      </c>
      <c r="J283" s="17"/>
      <c r="K283" s="62"/>
    </row>
    <row r="284" spans="1:11" ht="19.899999999999999" customHeight="1" x14ac:dyDescent="0.2">
      <c r="A284" s="34">
        <v>276</v>
      </c>
      <c r="B284" s="66"/>
      <c r="C284" s="67"/>
      <c r="D284" s="68">
        <f>SUM(Tableau42[[#This Row],[TBI et NBI Mensuel]]*12)</f>
        <v>0</v>
      </c>
      <c r="E284" s="69">
        <f>Tableau42[[#This Row],[NB Heures Mensuelles]]*12</f>
        <v>0</v>
      </c>
      <c r="F284" s="70" t="e">
        <f>Tableau42[[#This Row],[TBI-NBI Annuel]]/Tableau42[[#This Row],[Heures Annuelles]]*1820</f>
        <v>#DIV/0!</v>
      </c>
      <c r="G284" s="29">
        <f t="shared" si="20"/>
        <v>0</v>
      </c>
      <c r="H284" s="71" t="e">
        <f t="shared" si="21"/>
        <v>#DIV/0!</v>
      </c>
      <c r="I284" s="72" t="e">
        <f t="shared" si="22"/>
        <v>#DIV/0!</v>
      </c>
      <c r="J284" s="17"/>
      <c r="K284" s="62"/>
    </row>
    <row r="285" spans="1:11" ht="19.899999999999999" customHeight="1" x14ac:dyDescent="0.2">
      <c r="A285" s="34">
        <v>277</v>
      </c>
      <c r="B285" s="66"/>
      <c r="C285" s="67"/>
      <c r="D285" s="68">
        <f>SUM(Tableau42[[#This Row],[TBI et NBI Mensuel]]*12)</f>
        <v>0</v>
      </c>
      <c r="E285" s="69">
        <f>Tableau42[[#This Row],[NB Heures Mensuelles]]*12</f>
        <v>0</v>
      </c>
      <c r="F285" s="70" t="e">
        <f>Tableau42[[#This Row],[TBI-NBI Annuel]]/Tableau42[[#This Row],[Heures Annuelles]]*1820</f>
        <v>#DIV/0!</v>
      </c>
      <c r="G285" s="29">
        <f t="shared" si="20"/>
        <v>0</v>
      </c>
      <c r="H285" s="71" t="e">
        <f t="shared" si="21"/>
        <v>#DIV/0!</v>
      </c>
      <c r="I285" s="72" t="e">
        <f t="shared" si="22"/>
        <v>#DIV/0!</v>
      </c>
      <c r="J285" s="17"/>
      <c r="K285" s="62"/>
    </row>
    <row r="286" spans="1:11" ht="19.899999999999999" customHeight="1" x14ac:dyDescent="0.2">
      <c r="A286" s="34">
        <v>278</v>
      </c>
      <c r="B286" s="66"/>
      <c r="C286" s="67"/>
      <c r="D286" s="68">
        <f>SUM(Tableau42[[#This Row],[TBI et NBI Mensuel]]*12)</f>
        <v>0</v>
      </c>
      <c r="E286" s="69">
        <f>Tableau42[[#This Row],[NB Heures Mensuelles]]*12</f>
        <v>0</v>
      </c>
      <c r="F286" s="70" t="e">
        <f>Tableau42[[#This Row],[TBI-NBI Annuel]]/Tableau42[[#This Row],[Heures Annuelles]]*1820</f>
        <v>#DIV/0!</v>
      </c>
      <c r="G286" s="29">
        <f t="shared" si="20"/>
        <v>0</v>
      </c>
      <c r="H286" s="71" t="e">
        <f t="shared" si="21"/>
        <v>#DIV/0!</v>
      </c>
      <c r="I286" s="72" t="e">
        <f t="shared" si="22"/>
        <v>#DIV/0!</v>
      </c>
      <c r="J286" s="17"/>
      <c r="K286" s="62"/>
    </row>
    <row r="287" spans="1:11" ht="19.899999999999999" customHeight="1" x14ac:dyDescent="0.2">
      <c r="A287" s="34">
        <v>279</v>
      </c>
      <c r="B287" s="66"/>
      <c r="C287" s="67"/>
      <c r="D287" s="68">
        <f>SUM(Tableau42[[#This Row],[TBI et NBI Mensuel]]*12)</f>
        <v>0</v>
      </c>
      <c r="E287" s="69">
        <f>Tableau42[[#This Row],[NB Heures Mensuelles]]*12</f>
        <v>0</v>
      </c>
      <c r="F287" s="70" t="e">
        <f>Tableau42[[#This Row],[TBI-NBI Annuel]]/Tableau42[[#This Row],[Heures Annuelles]]*1820</f>
        <v>#DIV/0!</v>
      </c>
      <c r="G287" s="29">
        <f t="shared" si="20"/>
        <v>0</v>
      </c>
      <c r="H287" s="71" t="e">
        <f t="shared" si="21"/>
        <v>#DIV/0!</v>
      </c>
      <c r="I287" s="72" t="e">
        <f t="shared" si="22"/>
        <v>#DIV/0!</v>
      </c>
      <c r="J287" s="17"/>
      <c r="K287" s="62"/>
    </row>
    <row r="288" spans="1:11" ht="19.899999999999999" customHeight="1" x14ac:dyDescent="0.2">
      <c r="A288" s="34">
        <v>280</v>
      </c>
      <c r="B288" s="66"/>
      <c r="C288" s="67"/>
      <c r="D288" s="68">
        <f>SUM(Tableau42[[#This Row],[TBI et NBI Mensuel]]*12)</f>
        <v>0</v>
      </c>
      <c r="E288" s="69">
        <f>Tableau42[[#This Row],[NB Heures Mensuelles]]*12</f>
        <v>0</v>
      </c>
      <c r="F288" s="70" t="e">
        <f>Tableau42[[#This Row],[TBI-NBI Annuel]]/Tableau42[[#This Row],[Heures Annuelles]]*1820</f>
        <v>#DIV/0!</v>
      </c>
      <c r="G288" s="29">
        <f t="shared" si="20"/>
        <v>0</v>
      </c>
      <c r="H288" s="71" t="e">
        <f t="shared" si="21"/>
        <v>#DIV/0!</v>
      </c>
      <c r="I288" s="72" t="e">
        <f t="shared" si="22"/>
        <v>#DIV/0!</v>
      </c>
      <c r="J288" s="17"/>
      <c r="K288" s="62"/>
    </row>
    <row r="289" spans="1:11" ht="19.899999999999999" customHeight="1" x14ac:dyDescent="0.2">
      <c r="A289" s="34">
        <v>281</v>
      </c>
      <c r="B289" s="66"/>
      <c r="C289" s="67"/>
      <c r="D289" s="68">
        <f>SUM(Tableau42[[#This Row],[TBI et NBI Mensuel]]*12)</f>
        <v>0</v>
      </c>
      <c r="E289" s="69">
        <f>Tableau42[[#This Row],[NB Heures Mensuelles]]*12</f>
        <v>0</v>
      </c>
      <c r="F289" s="70" t="e">
        <f>Tableau42[[#This Row],[TBI-NBI Annuel]]/Tableau42[[#This Row],[Heures Annuelles]]*1820</f>
        <v>#DIV/0!</v>
      </c>
      <c r="G289" s="29">
        <f t="shared" si="20"/>
        <v>0</v>
      </c>
      <c r="H289" s="71" t="e">
        <f t="shared" si="21"/>
        <v>#DIV/0!</v>
      </c>
      <c r="I289" s="72" t="e">
        <f t="shared" si="22"/>
        <v>#DIV/0!</v>
      </c>
      <c r="J289" s="17"/>
      <c r="K289" s="62"/>
    </row>
    <row r="290" spans="1:11" ht="19.899999999999999" customHeight="1" x14ac:dyDescent="0.2">
      <c r="A290" s="34">
        <v>282</v>
      </c>
      <c r="B290" s="66"/>
      <c r="C290" s="67"/>
      <c r="D290" s="68">
        <f>SUM(Tableau42[[#This Row],[TBI et NBI Mensuel]]*12)</f>
        <v>0</v>
      </c>
      <c r="E290" s="69">
        <f>Tableau42[[#This Row],[NB Heures Mensuelles]]*12</f>
        <v>0</v>
      </c>
      <c r="F290" s="70" t="e">
        <f>Tableau42[[#This Row],[TBI-NBI Annuel]]/Tableau42[[#This Row],[Heures Annuelles]]*1820</f>
        <v>#DIV/0!</v>
      </c>
      <c r="G290" s="29">
        <f t="shared" si="20"/>
        <v>0</v>
      </c>
      <c r="H290" s="71" t="e">
        <f t="shared" si="21"/>
        <v>#DIV/0!</v>
      </c>
      <c r="I290" s="72" t="e">
        <f t="shared" si="22"/>
        <v>#DIV/0!</v>
      </c>
      <c r="J290" s="17"/>
      <c r="K290" s="62"/>
    </row>
    <row r="291" spans="1:11" ht="19.899999999999999" customHeight="1" x14ac:dyDescent="0.2">
      <c r="A291" s="34">
        <v>283</v>
      </c>
      <c r="B291" s="66"/>
      <c r="C291" s="67"/>
      <c r="D291" s="68">
        <f>SUM(Tableau42[[#This Row],[TBI et NBI Mensuel]]*12)</f>
        <v>0</v>
      </c>
      <c r="E291" s="69">
        <f>Tableau42[[#This Row],[NB Heures Mensuelles]]*12</f>
        <v>0</v>
      </c>
      <c r="F291" s="70" t="e">
        <f>Tableau42[[#This Row],[TBI-NBI Annuel]]/Tableau42[[#This Row],[Heures Annuelles]]*1820</f>
        <v>#DIV/0!</v>
      </c>
      <c r="G291" s="29">
        <f t="shared" si="20"/>
        <v>0</v>
      </c>
      <c r="H291" s="71" t="e">
        <f t="shared" si="21"/>
        <v>#DIV/0!</v>
      </c>
      <c r="I291" s="72" t="e">
        <f t="shared" si="22"/>
        <v>#DIV/0!</v>
      </c>
      <c r="J291" s="17"/>
      <c r="K291" s="62"/>
    </row>
    <row r="292" spans="1:11" ht="19.899999999999999" customHeight="1" x14ac:dyDescent="0.2">
      <c r="A292" s="34">
        <v>284</v>
      </c>
      <c r="B292" s="66"/>
      <c r="C292" s="67"/>
      <c r="D292" s="68">
        <f>SUM(Tableau42[[#This Row],[TBI et NBI Mensuel]]*12)</f>
        <v>0</v>
      </c>
      <c r="E292" s="69">
        <f>Tableau42[[#This Row],[NB Heures Mensuelles]]*12</f>
        <v>0</v>
      </c>
      <c r="F292" s="70" t="e">
        <f>Tableau42[[#This Row],[TBI-NBI Annuel]]/Tableau42[[#This Row],[Heures Annuelles]]*1820</f>
        <v>#DIV/0!</v>
      </c>
      <c r="G292" s="29">
        <f t="shared" si="20"/>
        <v>0</v>
      </c>
      <c r="H292" s="71" t="e">
        <f t="shared" si="21"/>
        <v>#DIV/0!</v>
      </c>
      <c r="I292" s="72" t="e">
        <f t="shared" si="22"/>
        <v>#DIV/0!</v>
      </c>
      <c r="J292" s="17"/>
      <c r="K292" s="62"/>
    </row>
    <row r="293" spans="1:11" ht="19.899999999999999" customHeight="1" x14ac:dyDescent="0.2">
      <c r="A293" s="34">
        <v>285</v>
      </c>
      <c r="B293" s="66"/>
      <c r="C293" s="67"/>
      <c r="D293" s="68">
        <f>SUM(Tableau42[[#This Row],[TBI et NBI Mensuel]]*12)</f>
        <v>0</v>
      </c>
      <c r="E293" s="69">
        <f>Tableau42[[#This Row],[NB Heures Mensuelles]]*12</f>
        <v>0</v>
      </c>
      <c r="F293" s="70" t="e">
        <f>Tableau42[[#This Row],[TBI-NBI Annuel]]/Tableau42[[#This Row],[Heures Annuelles]]*1820</f>
        <v>#DIV/0!</v>
      </c>
      <c r="G293" s="29">
        <f t="shared" si="20"/>
        <v>0</v>
      </c>
      <c r="H293" s="71" t="e">
        <f t="shared" si="21"/>
        <v>#DIV/0!</v>
      </c>
      <c r="I293" s="72" t="e">
        <f t="shared" si="22"/>
        <v>#DIV/0!</v>
      </c>
      <c r="J293" s="17"/>
      <c r="K293" s="62"/>
    </row>
    <row r="294" spans="1:11" ht="19.899999999999999" customHeight="1" x14ac:dyDescent="0.2">
      <c r="A294" s="34">
        <v>286</v>
      </c>
      <c r="B294" s="66"/>
      <c r="C294" s="67"/>
      <c r="D294" s="68">
        <f>SUM(Tableau42[[#This Row],[TBI et NBI Mensuel]]*12)</f>
        <v>0</v>
      </c>
      <c r="E294" s="69">
        <f>Tableau42[[#This Row],[NB Heures Mensuelles]]*12</f>
        <v>0</v>
      </c>
      <c r="F294" s="70" t="e">
        <f>Tableau42[[#This Row],[TBI-NBI Annuel]]/Tableau42[[#This Row],[Heures Annuelles]]*1820</f>
        <v>#DIV/0!</v>
      </c>
      <c r="G294" s="29">
        <f t="shared" si="20"/>
        <v>0</v>
      </c>
      <c r="H294" s="71" t="e">
        <f t="shared" si="21"/>
        <v>#DIV/0!</v>
      </c>
      <c r="I294" s="72" t="e">
        <f t="shared" si="22"/>
        <v>#DIV/0!</v>
      </c>
      <c r="J294" s="17"/>
      <c r="K294" s="62"/>
    </row>
    <row r="295" spans="1:11" ht="19.899999999999999" customHeight="1" x14ac:dyDescent="0.2">
      <c r="A295" s="34">
        <v>287</v>
      </c>
      <c r="B295" s="66"/>
      <c r="C295" s="67"/>
      <c r="D295" s="68">
        <f>SUM(Tableau42[[#This Row],[TBI et NBI Mensuel]]*12)</f>
        <v>0</v>
      </c>
      <c r="E295" s="69">
        <f>Tableau42[[#This Row],[NB Heures Mensuelles]]*12</f>
        <v>0</v>
      </c>
      <c r="F295" s="70" t="e">
        <f>Tableau42[[#This Row],[TBI-NBI Annuel]]/Tableau42[[#This Row],[Heures Annuelles]]*1820</f>
        <v>#DIV/0!</v>
      </c>
      <c r="G295" s="29">
        <f t="shared" si="20"/>
        <v>0</v>
      </c>
      <c r="H295" s="71" t="e">
        <f t="shared" si="21"/>
        <v>#DIV/0!</v>
      </c>
      <c r="I295" s="72" t="e">
        <f t="shared" si="22"/>
        <v>#DIV/0!</v>
      </c>
      <c r="J295" s="17"/>
      <c r="K295" s="62"/>
    </row>
    <row r="296" spans="1:11" ht="19.899999999999999" customHeight="1" x14ac:dyDescent="0.2">
      <c r="A296" s="34">
        <v>288</v>
      </c>
      <c r="B296" s="66"/>
      <c r="C296" s="67"/>
      <c r="D296" s="68">
        <f>SUM(Tableau42[[#This Row],[TBI et NBI Mensuel]]*12)</f>
        <v>0</v>
      </c>
      <c r="E296" s="69">
        <f>Tableau42[[#This Row],[NB Heures Mensuelles]]*12</f>
        <v>0</v>
      </c>
      <c r="F296" s="70" t="e">
        <f>Tableau42[[#This Row],[TBI-NBI Annuel]]/Tableau42[[#This Row],[Heures Annuelles]]*1820</f>
        <v>#DIV/0!</v>
      </c>
      <c r="G296" s="29">
        <f t="shared" si="20"/>
        <v>0</v>
      </c>
      <c r="H296" s="71" t="e">
        <f t="shared" si="21"/>
        <v>#DIV/0!</v>
      </c>
      <c r="I296" s="72" t="e">
        <f t="shared" si="22"/>
        <v>#DIV/0!</v>
      </c>
      <c r="J296" s="17"/>
      <c r="K296" s="62"/>
    </row>
    <row r="297" spans="1:11" ht="19.899999999999999" customHeight="1" x14ac:dyDescent="0.2">
      <c r="A297" s="34">
        <v>289</v>
      </c>
      <c r="B297" s="66"/>
      <c r="C297" s="67"/>
      <c r="D297" s="68">
        <f>SUM(Tableau42[[#This Row],[TBI et NBI Mensuel]]*12)</f>
        <v>0</v>
      </c>
      <c r="E297" s="69">
        <f>Tableau42[[#This Row],[NB Heures Mensuelles]]*12</f>
        <v>0</v>
      </c>
      <c r="F297" s="70" t="e">
        <f>Tableau42[[#This Row],[TBI-NBI Annuel]]/Tableau42[[#This Row],[Heures Annuelles]]*1820</f>
        <v>#DIV/0!</v>
      </c>
      <c r="G297" s="29">
        <f t="shared" si="20"/>
        <v>0</v>
      </c>
      <c r="H297" s="71" t="e">
        <f t="shared" si="21"/>
        <v>#DIV/0!</v>
      </c>
      <c r="I297" s="72" t="e">
        <f t="shared" si="22"/>
        <v>#DIV/0!</v>
      </c>
      <c r="J297" s="17"/>
      <c r="K297" s="62"/>
    </row>
    <row r="298" spans="1:11" ht="19.899999999999999" customHeight="1" x14ac:dyDescent="0.2">
      <c r="A298" s="34">
        <v>290</v>
      </c>
      <c r="B298" s="66"/>
      <c r="C298" s="67"/>
      <c r="D298" s="68">
        <f>SUM(Tableau42[[#This Row],[TBI et NBI Mensuel]]*12)</f>
        <v>0</v>
      </c>
      <c r="E298" s="69">
        <f>Tableau42[[#This Row],[NB Heures Mensuelles]]*12</f>
        <v>0</v>
      </c>
      <c r="F298" s="70" t="e">
        <f>Tableau42[[#This Row],[TBI-NBI Annuel]]/Tableau42[[#This Row],[Heures Annuelles]]*1820</f>
        <v>#DIV/0!</v>
      </c>
      <c r="G298" s="29">
        <f t="shared" si="20"/>
        <v>0</v>
      </c>
      <c r="H298" s="71" t="e">
        <f t="shared" si="21"/>
        <v>#DIV/0!</v>
      </c>
      <c r="I298" s="72" t="e">
        <f t="shared" si="22"/>
        <v>#DIV/0!</v>
      </c>
      <c r="J298" s="17"/>
      <c r="K298" s="62"/>
    </row>
    <row r="299" spans="1:11" ht="19.899999999999999" customHeight="1" x14ac:dyDescent="0.2">
      <c r="A299" s="34">
        <v>291</v>
      </c>
      <c r="B299" s="66"/>
      <c r="C299" s="67"/>
      <c r="D299" s="68">
        <f>SUM(Tableau42[[#This Row],[TBI et NBI Mensuel]]*12)</f>
        <v>0</v>
      </c>
      <c r="E299" s="69">
        <f>Tableau42[[#This Row],[NB Heures Mensuelles]]*12</f>
        <v>0</v>
      </c>
      <c r="F299" s="70" t="e">
        <f>Tableau42[[#This Row],[TBI-NBI Annuel]]/Tableau42[[#This Row],[Heures Annuelles]]*1820</f>
        <v>#DIV/0!</v>
      </c>
      <c r="G299" s="29">
        <f t="shared" si="20"/>
        <v>0</v>
      </c>
      <c r="H299" s="71" t="e">
        <f t="shared" si="21"/>
        <v>#DIV/0!</v>
      </c>
      <c r="I299" s="72" t="e">
        <f t="shared" si="22"/>
        <v>#DIV/0!</v>
      </c>
      <c r="J299" s="17"/>
      <c r="K299" s="62"/>
    </row>
    <row r="300" spans="1:11" ht="19.899999999999999" customHeight="1" x14ac:dyDescent="0.2">
      <c r="A300" s="34">
        <v>292</v>
      </c>
      <c r="B300" s="66"/>
      <c r="C300" s="67"/>
      <c r="D300" s="68">
        <f>SUM(Tableau42[[#This Row],[TBI et NBI Mensuel]]*12)</f>
        <v>0</v>
      </c>
      <c r="E300" s="69">
        <f>Tableau42[[#This Row],[NB Heures Mensuelles]]*12</f>
        <v>0</v>
      </c>
      <c r="F300" s="70" t="e">
        <f>Tableau42[[#This Row],[TBI-NBI Annuel]]/Tableau42[[#This Row],[Heures Annuelles]]*1820</f>
        <v>#DIV/0!</v>
      </c>
      <c r="G300" s="29">
        <f t="shared" si="20"/>
        <v>0</v>
      </c>
      <c r="H300" s="71" t="e">
        <f t="shared" si="21"/>
        <v>#DIV/0!</v>
      </c>
      <c r="I300" s="72" t="e">
        <f t="shared" si="22"/>
        <v>#DIV/0!</v>
      </c>
      <c r="J300" s="17"/>
      <c r="K300" s="62"/>
    </row>
    <row r="301" spans="1:11" ht="19.899999999999999" customHeight="1" x14ac:dyDescent="0.2">
      <c r="A301" s="34">
        <v>293</v>
      </c>
      <c r="B301" s="66"/>
      <c r="C301" s="67"/>
      <c r="D301" s="68">
        <f>SUM(Tableau42[[#This Row],[TBI et NBI Mensuel]]*12)</f>
        <v>0</v>
      </c>
      <c r="E301" s="69">
        <f>Tableau42[[#This Row],[NB Heures Mensuelles]]*12</f>
        <v>0</v>
      </c>
      <c r="F301" s="70" t="e">
        <f>Tableau42[[#This Row],[TBI-NBI Annuel]]/Tableau42[[#This Row],[Heures Annuelles]]*1820</f>
        <v>#DIV/0!</v>
      </c>
      <c r="G301" s="29">
        <f t="shared" si="20"/>
        <v>0</v>
      </c>
      <c r="H301" s="71" t="e">
        <f t="shared" si="21"/>
        <v>#DIV/0!</v>
      </c>
      <c r="I301" s="72" t="e">
        <f t="shared" si="22"/>
        <v>#DIV/0!</v>
      </c>
      <c r="J301" s="17"/>
      <c r="K301" s="62"/>
    </row>
    <row r="302" spans="1:11" ht="19.899999999999999" customHeight="1" x14ac:dyDescent="0.2">
      <c r="A302" s="34">
        <v>294</v>
      </c>
      <c r="B302" s="66"/>
      <c r="C302" s="67"/>
      <c r="D302" s="68">
        <f>SUM(Tableau42[[#This Row],[TBI et NBI Mensuel]]*12)</f>
        <v>0</v>
      </c>
      <c r="E302" s="69">
        <f>Tableau42[[#This Row],[NB Heures Mensuelles]]*12</f>
        <v>0</v>
      </c>
      <c r="F302" s="70" t="e">
        <f>Tableau42[[#This Row],[TBI-NBI Annuel]]/Tableau42[[#This Row],[Heures Annuelles]]*1820</f>
        <v>#DIV/0!</v>
      </c>
      <c r="G302" s="29">
        <f t="shared" si="20"/>
        <v>0</v>
      </c>
      <c r="H302" s="71" t="e">
        <f t="shared" si="21"/>
        <v>#DIV/0!</v>
      </c>
      <c r="I302" s="72" t="e">
        <f t="shared" si="22"/>
        <v>#DIV/0!</v>
      </c>
      <c r="J302" s="17"/>
      <c r="K302" s="62"/>
    </row>
    <row r="303" spans="1:11" ht="19.899999999999999" customHeight="1" x14ac:dyDescent="0.2">
      <c r="A303" s="34">
        <v>295</v>
      </c>
      <c r="B303" s="66"/>
      <c r="C303" s="67"/>
      <c r="D303" s="68">
        <f>SUM(Tableau42[[#This Row],[TBI et NBI Mensuel]]*12)</f>
        <v>0</v>
      </c>
      <c r="E303" s="69">
        <f>Tableau42[[#This Row],[NB Heures Mensuelles]]*12</f>
        <v>0</v>
      </c>
      <c r="F303" s="70" t="e">
        <f>Tableau42[[#This Row],[TBI-NBI Annuel]]/Tableau42[[#This Row],[Heures Annuelles]]*1820</f>
        <v>#DIV/0!</v>
      </c>
      <c r="G303" s="29">
        <f t="shared" si="20"/>
        <v>0</v>
      </c>
      <c r="H303" s="71" t="e">
        <f t="shared" si="21"/>
        <v>#DIV/0!</v>
      </c>
      <c r="I303" s="72" t="e">
        <f t="shared" si="22"/>
        <v>#DIV/0!</v>
      </c>
      <c r="J303" s="17"/>
      <c r="K303" s="62"/>
    </row>
    <row r="304" spans="1:11" ht="19.899999999999999" customHeight="1" x14ac:dyDescent="0.2">
      <c r="A304" s="34">
        <v>296</v>
      </c>
      <c r="B304" s="66"/>
      <c r="C304" s="67"/>
      <c r="D304" s="68">
        <f>SUM(Tableau42[[#This Row],[TBI et NBI Mensuel]]*12)</f>
        <v>0</v>
      </c>
      <c r="E304" s="69">
        <f>Tableau42[[#This Row],[NB Heures Mensuelles]]*12</f>
        <v>0</v>
      </c>
      <c r="F304" s="70" t="e">
        <f>Tableau42[[#This Row],[TBI-NBI Annuel]]/Tableau42[[#This Row],[Heures Annuelles]]*1820</f>
        <v>#DIV/0!</v>
      </c>
      <c r="G304" s="29">
        <f t="shared" si="20"/>
        <v>0</v>
      </c>
      <c r="H304" s="71" t="e">
        <f t="shared" si="21"/>
        <v>#DIV/0!</v>
      </c>
      <c r="I304" s="72" t="e">
        <f t="shared" si="22"/>
        <v>#DIV/0!</v>
      </c>
      <c r="J304" s="17"/>
      <c r="K304" s="62"/>
    </row>
    <row r="305" spans="1:11" ht="19.899999999999999" customHeight="1" x14ac:dyDescent="0.2">
      <c r="A305" s="34">
        <v>297</v>
      </c>
      <c r="B305" s="66"/>
      <c r="C305" s="67"/>
      <c r="D305" s="68">
        <f>SUM(Tableau42[[#This Row],[TBI et NBI Mensuel]]*12)</f>
        <v>0</v>
      </c>
      <c r="E305" s="69">
        <f>Tableau42[[#This Row],[NB Heures Mensuelles]]*12</f>
        <v>0</v>
      </c>
      <c r="F305" s="70" t="e">
        <f>Tableau42[[#This Row],[TBI-NBI Annuel]]/Tableau42[[#This Row],[Heures Annuelles]]*1820</f>
        <v>#DIV/0!</v>
      </c>
      <c r="G305" s="29">
        <f t="shared" si="20"/>
        <v>0</v>
      </c>
      <c r="H305" s="71" t="e">
        <f t="shared" ref="H305:H308" si="23">IF(G305&lt;=O$12,G305,O$12)</f>
        <v>#DIV/0!</v>
      </c>
      <c r="I305" s="72" t="e">
        <f t="shared" ref="I305:I308" si="24">G305-H305</f>
        <v>#DIV/0!</v>
      </c>
      <c r="J305" s="17"/>
      <c r="K305" s="62"/>
    </row>
    <row r="306" spans="1:11" ht="19.899999999999999" customHeight="1" x14ac:dyDescent="0.2">
      <c r="A306" s="34">
        <v>298</v>
      </c>
      <c r="B306" s="66"/>
      <c r="C306" s="67"/>
      <c r="D306" s="68">
        <f>SUM(Tableau42[[#This Row],[TBI et NBI Mensuel]]*12)</f>
        <v>0</v>
      </c>
      <c r="E306" s="69">
        <f>Tableau42[[#This Row],[NB Heures Mensuelles]]*12</f>
        <v>0</v>
      </c>
      <c r="F306" s="70" t="e">
        <f>Tableau42[[#This Row],[TBI-NBI Annuel]]/Tableau42[[#This Row],[Heures Annuelles]]*1820</f>
        <v>#DIV/0!</v>
      </c>
      <c r="G306" s="29">
        <f t="shared" si="20"/>
        <v>0</v>
      </c>
      <c r="H306" s="71" t="e">
        <f t="shared" si="23"/>
        <v>#DIV/0!</v>
      </c>
      <c r="I306" s="72" t="e">
        <f t="shared" si="24"/>
        <v>#DIV/0!</v>
      </c>
      <c r="J306" s="17"/>
      <c r="K306" s="62"/>
    </row>
    <row r="307" spans="1:11" ht="19.899999999999999" customHeight="1" x14ac:dyDescent="0.2">
      <c r="A307" s="34">
        <v>299</v>
      </c>
      <c r="B307" s="66"/>
      <c r="C307" s="67"/>
      <c r="D307" s="68">
        <f>SUM(Tableau42[[#This Row],[TBI et NBI Mensuel]]*12)</f>
        <v>0</v>
      </c>
      <c r="E307" s="69">
        <f>Tableau42[[#This Row],[NB Heures Mensuelles]]*12</f>
        <v>0</v>
      </c>
      <c r="F307" s="70" t="e">
        <f>Tableau42[[#This Row],[TBI-NBI Annuel]]/Tableau42[[#This Row],[Heures Annuelles]]*1820</f>
        <v>#DIV/0!</v>
      </c>
      <c r="G307" s="29">
        <f t="shared" si="20"/>
        <v>0</v>
      </c>
      <c r="H307" s="71" t="e">
        <f t="shared" si="23"/>
        <v>#DIV/0!</v>
      </c>
      <c r="I307" s="72" t="e">
        <f t="shared" si="24"/>
        <v>#DIV/0!</v>
      </c>
      <c r="J307" s="17"/>
      <c r="K307" s="62"/>
    </row>
    <row r="308" spans="1:11" ht="19.899999999999999" customHeight="1" x14ac:dyDescent="0.2">
      <c r="A308" s="34">
        <v>300</v>
      </c>
      <c r="B308" s="66"/>
      <c r="C308" s="67"/>
      <c r="D308" s="68">
        <f>SUM(Tableau42[[#This Row],[TBI et NBI Mensuel]]*12)</f>
        <v>0</v>
      </c>
      <c r="E308" s="69">
        <f>Tableau42[[#This Row],[NB Heures Mensuelles]]*12</f>
        <v>0</v>
      </c>
      <c r="F308" s="70" t="e">
        <f>Tableau42[[#This Row],[TBI-NBI Annuel]]/Tableau42[[#This Row],[Heures Annuelles]]*1820</f>
        <v>#DIV/0!</v>
      </c>
      <c r="G308" s="29">
        <f t="shared" si="20"/>
        <v>0</v>
      </c>
      <c r="H308" s="71" t="e">
        <f t="shared" si="23"/>
        <v>#DIV/0!</v>
      </c>
      <c r="I308" s="72" t="e">
        <f t="shared" si="24"/>
        <v>#DIV/0!</v>
      </c>
      <c r="J308" s="17"/>
      <c r="K308" s="62"/>
    </row>
    <row r="309" spans="1:11" ht="19.899999999999999" customHeight="1" x14ac:dyDescent="0.2">
      <c r="A309" s="21" t="s">
        <v>0</v>
      </c>
      <c r="B309" s="22">
        <f>SUM(Tableau42[TBI et NBI Mensuel])</f>
        <v>0</v>
      </c>
      <c r="C309" s="23">
        <f>SUM(Tableau42[NB Heures Mensuelles])</f>
        <v>0</v>
      </c>
      <c r="D309" s="22">
        <f>SUM(Tableau42[TBI-NBI Annuel])</f>
        <v>0</v>
      </c>
      <c r="E309" s="23">
        <f>SUM(Tableau42[[#All],[Heures Annuelles]])</f>
        <v>0</v>
      </c>
      <c r="F309" s="24" t="e">
        <f>SUM(Tableau42[TBI-NBI Annuel ETP])</f>
        <v>#DIV/0!</v>
      </c>
      <c r="G309" s="65">
        <f>SUM(Tableau42[Cotisation 
risque 2 mensuelle])</f>
        <v>0</v>
      </c>
      <c r="H309" s="25" t="e">
        <f>SUM(H10:H133)</f>
        <v>#DIV/0!</v>
      </c>
      <c r="I309" s="25" t="e">
        <f>SUBTOTAL(109,I10:I133)</f>
        <v>#DIV/0!</v>
      </c>
      <c r="J309" s="47"/>
      <c r="K309" s="62"/>
    </row>
    <row r="311" spans="1:11" ht="19.899999999999999" customHeight="1" x14ac:dyDescent="0.2">
      <c r="A311" s="2"/>
      <c r="B311" s="3"/>
      <c r="C311" s="4"/>
      <c r="D311" s="5"/>
      <c r="E311" s="6"/>
      <c r="F311" s="5"/>
      <c r="G311" s="5"/>
    </row>
    <row r="312" spans="1:11" ht="19.899999999999999" customHeight="1" x14ac:dyDescent="0.2">
      <c r="A312" s="11"/>
      <c r="B312" s="16"/>
      <c r="C312" s="5"/>
      <c r="D312" s="5"/>
      <c r="E312" s="6"/>
      <c r="F312" s="5"/>
      <c r="G312" s="5"/>
    </row>
    <row r="313" spans="1:11" ht="33.75" customHeight="1" x14ac:dyDescent="0.2">
      <c r="A313" s="15"/>
      <c r="B313" s="7"/>
      <c r="C313" s="16"/>
      <c r="D313" s="16"/>
      <c r="E313" s="16"/>
      <c r="F313" s="16"/>
      <c r="G313" s="16"/>
    </row>
    <row r="314" spans="1:11" ht="19.899999999999999" customHeight="1" x14ac:dyDescent="0.2">
      <c r="A314" s="7"/>
      <c r="C314" s="7"/>
      <c r="D314" s="7"/>
      <c r="E314" s="7"/>
      <c r="F314" s="7"/>
      <c r="G314" s="8"/>
    </row>
    <row r="315" spans="1:11" ht="60.75" customHeight="1" x14ac:dyDescent="0.2"/>
    <row r="316" spans="1:11" ht="14.25" x14ac:dyDescent="0.2"/>
    <row r="317" spans="1:11" ht="60.75" customHeight="1" x14ac:dyDescent="0.2"/>
  </sheetData>
  <sheetProtection insertRows="0" deleteRows="0"/>
  <mergeCells count="23">
    <mergeCell ref="A1:S1"/>
    <mergeCell ref="A2:S2"/>
    <mergeCell ref="A3:S3"/>
    <mergeCell ref="A4:S4"/>
    <mergeCell ref="A5:J5"/>
    <mergeCell ref="L5:S5"/>
    <mergeCell ref="M10:N10"/>
    <mergeCell ref="M11:N11"/>
    <mergeCell ref="M12:N12"/>
    <mergeCell ref="M13:N13"/>
    <mergeCell ref="M6:S6"/>
    <mergeCell ref="A6:I6"/>
    <mergeCell ref="A7:C7"/>
    <mergeCell ref="D7:I8"/>
    <mergeCell ref="M7:O8"/>
    <mergeCell ref="M9:N9"/>
    <mergeCell ref="M66:S70"/>
    <mergeCell ref="M16:S16"/>
    <mergeCell ref="M18:S27"/>
    <mergeCell ref="M28:S28"/>
    <mergeCell ref="M30:S31"/>
    <mergeCell ref="M47:S49"/>
    <mergeCell ref="M65:T65"/>
  </mergeCells>
  <pageMargins left="0.11811023622047245" right="0.11811023622047245" top="0.31496062992125984" bottom="0.55118110236220474" header="0.11811023622047245" footer="0.11811023622047245"/>
  <pageSetup paperSize="9" scale="55"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S318"/>
  <sheetViews>
    <sheetView showGridLines="0" topLeftCell="B13" zoomScale="70" zoomScaleNormal="70" workbookViewId="0">
      <selection activeCell="M17" sqref="M17:S26"/>
    </sheetView>
  </sheetViews>
  <sheetFormatPr baseColWidth="10" defaultColWidth="11.25" defaultRowHeight="19.899999999999999" customHeight="1" x14ac:dyDescent="0.2"/>
  <cols>
    <col min="1" max="1" width="12" style="12" customWidth="1"/>
    <col min="2" max="2" width="12" style="9" customWidth="1"/>
    <col min="3" max="3" width="13.125" style="13" customWidth="1"/>
    <col min="4" max="4" width="13.125" style="9" customWidth="1"/>
    <col min="5" max="5" width="12" style="10" customWidth="1"/>
    <col min="6" max="6" width="12.5" style="10" customWidth="1"/>
    <col min="7" max="7" width="18.875" style="1" customWidth="1"/>
    <col min="8" max="8" width="13.875" style="49" customWidth="1"/>
    <col min="9" max="9" width="14.125" style="49" customWidth="1"/>
    <col min="10" max="10" width="2" style="48" customWidth="1"/>
    <col min="11" max="11" width="1.75" style="1" customWidth="1"/>
    <col min="12" max="12" width="1.75" style="43" customWidth="1"/>
    <col min="13" max="13" width="22.5" style="1" customWidth="1"/>
    <col min="14" max="14" width="25.125" style="1" customWidth="1"/>
    <col min="15" max="15" width="19.25" style="1" customWidth="1"/>
    <col min="16" max="16384" width="11.25" style="1"/>
  </cols>
  <sheetData>
    <row r="1" spans="1:19" ht="42" customHeight="1" x14ac:dyDescent="0.2">
      <c r="A1" s="171" t="s">
        <v>55</v>
      </c>
      <c r="B1" s="171"/>
      <c r="C1" s="171"/>
      <c r="D1" s="171"/>
      <c r="E1" s="171"/>
      <c r="F1" s="171"/>
      <c r="G1" s="171"/>
      <c r="H1" s="171"/>
      <c r="I1" s="171"/>
      <c r="J1" s="171"/>
      <c r="K1" s="171"/>
      <c r="L1" s="171"/>
      <c r="M1" s="171"/>
      <c r="N1" s="171"/>
      <c r="O1" s="171"/>
      <c r="P1" s="171"/>
      <c r="Q1" s="171"/>
      <c r="R1" s="171"/>
      <c r="S1" s="171"/>
    </row>
    <row r="2" spans="1:19" ht="64.5" customHeight="1" x14ac:dyDescent="0.2">
      <c r="A2" s="170" t="s">
        <v>54</v>
      </c>
      <c r="B2" s="170"/>
      <c r="C2" s="170"/>
      <c r="D2" s="170"/>
      <c r="E2" s="170"/>
      <c r="F2" s="170"/>
      <c r="G2" s="170"/>
      <c r="H2" s="170"/>
      <c r="I2" s="170"/>
      <c r="J2" s="170"/>
      <c r="K2" s="170"/>
      <c r="L2" s="170"/>
      <c r="M2" s="170"/>
      <c r="N2" s="170"/>
      <c r="O2" s="170"/>
      <c r="P2" s="170"/>
      <c r="Q2" s="170"/>
      <c r="R2" s="170"/>
      <c r="S2" s="170"/>
    </row>
    <row r="3" spans="1:19" ht="26.25" customHeight="1" x14ac:dyDescent="0.2">
      <c r="A3" s="171" t="s">
        <v>50</v>
      </c>
      <c r="B3" s="171"/>
      <c r="C3" s="171"/>
      <c r="D3" s="171"/>
      <c r="E3" s="171"/>
      <c r="F3" s="171"/>
      <c r="G3" s="171"/>
      <c r="H3" s="171"/>
      <c r="I3" s="171"/>
      <c r="J3" s="171"/>
      <c r="K3" s="171"/>
      <c r="L3" s="171"/>
      <c r="M3" s="171"/>
      <c r="N3" s="171"/>
      <c r="O3" s="171"/>
      <c r="P3" s="171"/>
      <c r="Q3" s="171"/>
      <c r="R3" s="171"/>
      <c r="S3" s="171"/>
    </row>
    <row r="4" spans="1:19" s="20" customFormat="1" ht="25.5" customHeight="1" x14ac:dyDescent="0.2">
      <c r="A4" s="173" t="s">
        <v>31</v>
      </c>
      <c r="B4" s="173"/>
      <c r="C4" s="173"/>
      <c r="D4" s="173"/>
      <c r="E4" s="173"/>
      <c r="F4" s="173"/>
      <c r="G4" s="173"/>
      <c r="H4" s="173"/>
      <c r="I4" s="173"/>
      <c r="J4" s="173"/>
      <c r="K4" s="173"/>
      <c r="L4" s="173"/>
      <c r="M4" s="173"/>
      <c r="N4" s="173"/>
      <c r="O4" s="173"/>
      <c r="P4" s="173"/>
      <c r="Q4" s="173"/>
      <c r="R4" s="173"/>
      <c r="S4" s="173"/>
    </row>
    <row r="5" spans="1:19" s="20" customFormat="1" ht="26.25" customHeight="1" x14ac:dyDescent="0.2">
      <c r="A5" s="181" t="s">
        <v>25</v>
      </c>
      <c r="B5" s="181"/>
      <c r="C5" s="181"/>
      <c r="D5" s="181"/>
      <c r="E5" s="181"/>
      <c r="F5" s="181"/>
      <c r="G5" s="181"/>
      <c r="H5" s="181"/>
      <c r="I5" s="181"/>
      <c r="J5" s="181"/>
      <c r="K5" s="61"/>
      <c r="L5" s="181" t="s">
        <v>27</v>
      </c>
      <c r="M5" s="181"/>
      <c r="N5" s="181"/>
      <c r="O5" s="181"/>
      <c r="P5" s="181"/>
      <c r="Q5" s="181"/>
      <c r="R5" s="181"/>
      <c r="S5" s="181"/>
    </row>
    <row r="6" spans="1:19" s="26" customFormat="1" ht="99" customHeight="1" x14ac:dyDescent="0.2">
      <c r="A6" s="143" t="s">
        <v>46</v>
      </c>
      <c r="B6" s="174"/>
      <c r="C6" s="174"/>
      <c r="D6" s="174"/>
      <c r="E6" s="174"/>
      <c r="F6" s="174"/>
      <c r="G6" s="174"/>
      <c r="H6" s="174"/>
      <c r="I6" s="174"/>
      <c r="J6" s="44"/>
      <c r="K6" s="61"/>
      <c r="L6" s="42"/>
      <c r="M6" s="143" t="s">
        <v>33</v>
      </c>
      <c r="N6" s="143"/>
      <c r="O6" s="143"/>
      <c r="P6" s="143"/>
      <c r="Q6" s="143"/>
      <c r="R6" s="143"/>
      <c r="S6" s="143"/>
    </row>
    <row r="7" spans="1:19" s="26" customFormat="1" ht="18" customHeight="1" x14ac:dyDescent="0.2">
      <c r="A7" s="144" t="s">
        <v>14</v>
      </c>
      <c r="B7" s="144"/>
      <c r="C7" s="144"/>
      <c r="D7" s="182" t="s">
        <v>26</v>
      </c>
      <c r="E7" s="183"/>
      <c r="F7" s="183"/>
      <c r="G7" s="183"/>
      <c r="H7" s="183"/>
      <c r="I7" s="184"/>
      <c r="J7" s="45"/>
      <c r="K7" s="61"/>
      <c r="L7" s="42"/>
      <c r="M7" s="175" t="s">
        <v>18</v>
      </c>
      <c r="N7" s="176"/>
      <c r="O7" s="177"/>
      <c r="P7" s="19"/>
    </row>
    <row r="8" spans="1:19" s="26" customFormat="1" ht="22.5" customHeight="1" x14ac:dyDescent="0.2">
      <c r="A8" s="50" t="s">
        <v>11</v>
      </c>
      <c r="B8" s="50" t="s">
        <v>12</v>
      </c>
      <c r="C8" s="50" t="s">
        <v>13</v>
      </c>
      <c r="D8" s="185"/>
      <c r="E8" s="186"/>
      <c r="F8" s="186"/>
      <c r="G8" s="186"/>
      <c r="H8" s="186"/>
      <c r="I8" s="187"/>
      <c r="J8" s="45"/>
      <c r="K8" s="61"/>
      <c r="L8" s="42"/>
      <c r="M8" s="178"/>
      <c r="N8" s="179"/>
      <c r="O8" s="180"/>
      <c r="P8" s="19"/>
    </row>
    <row r="9" spans="1:19" ht="66.75" customHeight="1" x14ac:dyDescent="0.2">
      <c r="A9" s="51" t="s">
        <v>10</v>
      </c>
      <c r="B9" s="52" t="s">
        <v>16</v>
      </c>
      <c r="C9" s="53" t="s">
        <v>4</v>
      </c>
      <c r="D9" s="39" t="s">
        <v>2</v>
      </c>
      <c r="E9" s="40" t="s">
        <v>3</v>
      </c>
      <c r="F9" s="41" t="s">
        <v>5</v>
      </c>
      <c r="G9" s="41" t="s">
        <v>23</v>
      </c>
      <c r="H9" s="41" t="s">
        <v>20</v>
      </c>
      <c r="I9" s="41" t="s">
        <v>1</v>
      </c>
      <c r="J9" s="46"/>
      <c r="K9" s="62"/>
      <c r="M9" s="155" t="s">
        <v>9</v>
      </c>
      <c r="N9" s="156"/>
      <c r="O9" s="54">
        <f>E310/1820</f>
        <v>0</v>
      </c>
    </row>
    <row r="10" spans="1:19" ht="19.899999999999999" customHeight="1" x14ac:dyDescent="0.2">
      <c r="A10" s="34">
        <v>1</v>
      </c>
      <c r="B10" s="66"/>
      <c r="C10" s="67"/>
      <c r="D10" s="27">
        <f>SUM(Tableau423[[#This Row],[TBI et NBI Mensuel]]*12)</f>
        <v>0</v>
      </c>
      <c r="E10" s="28">
        <f>Tableau423[[#This Row],[NB Heures Mensuelles]]*12</f>
        <v>0</v>
      </c>
      <c r="F10" s="58" t="e">
        <f>(D10/E10)*1820</f>
        <v>#DIV/0!</v>
      </c>
      <c r="G10" s="29">
        <f t="shared" ref="G10:G73" si="0">(D10/12)*2.58%</f>
        <v>0</v>
      </c>
      <c r="H10" s="30" t="e">
        <f t="shared" ref="H10:H73" si="1">IF(G10&lt;=O$12,G10,O$12)</f>
        <v>#DIV/0!</v>
      </c>
      <c r="I10" s="64" t="e">
        <f>G10-H10</f>
        <v>#DIV/0!</v>
      </c>
      <c r="J10" s="14"/>
      <c r="K10" s="62"/>
      <c r="M10" s="157" t="s">
        <v>6</v>
      </c>
      <c r="N10" s="158"/>
      <c r="O10" s="55" t="e">
        <f>D310/O9</f>
        <v>#DIV/0!</v>
      </c>
    </row>
    <row r="11" spans="1:19" ht="19.899999999999999" customHeight="1" x14ac:dyDescent="0.2">
      <c r="A11" s="34">
        <v>2</v>
      </c>
      <c r="B11" s="66"/>
      <c r="C11" s="67"/>
      <c r="D11" s="27">
        <f>SUM(Tableau423[[#This Row],[TBI et NBI Mensuel]]*12)</f>
        <v>0</v>
      </c>
      <c r="E11" s="28">
        <f>Tableau423[[#This Row],[NB Heures Mensuelles]]*12</f>
        <v>0</v>
      </c>
      <c r="F11" s="58" t="e">
        <f>(D11/E11)*1820</f>
        <v>#DIV/0!</v>
      </c>
      <c r="G11" s="29">
        <f t="shared" si="0"/>
        <v>0</v>
      </c>
      <c r="H11" s="30" t="e">
        <f t="shared" si="1"/>
        <v>#DIV/0!</v>
      </c>
      <c r="I11" s="64" t="e">
        <f t="shared" ref="I11:I134" si="2">G11-H11</f>
        <v>#DIV/0!</v>
      </c>
      <c r="J11" s="14"/>
      <c r="K11" s="62"/>
      <c r="M11" s="159" t="s">
        <v>7</v>
      </c>
      <c r="N11" s="160"/>
      <c r="O11" s="56" t="e">
        <f>O10/12</f>
        <v>#DIV/0!</v>
      </c>
    </row>
    <row r="12" spans="1:19" ht="27" customHeight="1" thickBot="1" x14ac:dyDescent="0.25">
      <c r="A12" s="34">
        <v>3</v>
      </c>
      <c r="B12" s="66"/>
      <c r="C12" s="67"/>
      <c r="D12" s="27">
        <f>SUM(Tableau423[[#This Row],[TBI et NBI Mensuel]]*12)</f>
        <v>0</v>
      </c>
      <c r="E12" s="28">
        <f>Tableau423[[#This Row],[NB Heures Mensuelles]]*12</f>
        <v>0</v>
      </c>
      <c r="F12" s="59" t="e">
        <f>Tableau423[[#This Row],[TBI-NBI Annuel]]/Tableau423[[#This Row],[Heures Annuelles]]*1820</f>
        <v>#DIV/0!</v>
      </c>
      <c r="G12" s="29">
        <f t="shared" si="0"/>
        <v>0</v>
      </c>
      <c r="H12" s="30" t="e">
        <f t="shared" si="1"/>
        <v>#DIV/0!</v>
      </c>
      <c r="I12" s="64" t="e">
        <f t="shared" si="2"/>
        <v>#DIV/0!</v>
      </c>
      <c r="J12" s="14"/>
      <c r="K12" s="62"/>
      <c r="M12" s="151" t="s">
        <v>15</v>
      </c>
      <c r="N12" s="152"/>
      <c r="O12" s="130" t="e">
        <f>O11*1.15%</f>
        <v>#DIV/0!</v>
      </c>
    </row>
    <row r="13" spans="1:19" ht="24.75" customHeight="1" x14ac:dyDescent="0.2">
      <c r="A13" s="34">
        <v>4</v>
      </c>
      <c r="B13" s="66"/>
      <c r="C13" s="67"/>
      <c r="D13" s="27">
        <f>SUM(Tableau423[[#This Row],[TBI et NBI Mensuel]]*12)</f>
        <v>0</v>
      </c>
      <c r="E13" s="28">
        <f>Tableau423[[#This Row],[NB Heures Mensuelles]]*12</f>
        <v>0</v>
      </c>
      <c r="F13" s="59" t="e">
        <f>Tableau423[[#This Row],[TBI-NBI Annuel]]/Tableau423[[#This Row],[Heures Annuelles]]*1820</f>
        <v>#DIV/0!</v>
      </c>
      <c r="G13" s="29">
        <f t="shared" si="0"/>
        <v>0</v>
      </c>
      <c r="H13" s="30" t="e">
        <f t="shared" si="1"/>
        <v>#DIV/0!</v>
      </c>
      <c r="I13" s="64" t="e">
        <f t="shared" si="2"/>
        <v>#DIV/0!</v>
      </c>
      <c r="J13" s="14"/>
      <c r="K13" s="62"/>
      <c r="M13" s="153" t="s">
        <v>8</v>
      </c>
      <c r="N13" s="154"/>
      <c r="O13" s="57" t="e">
        <f>H310*12</f>
        <v>#DIV/0!</v>
      </c>
    </row>
    <row r="14" spans="1:19" ht="19.899999999999999" customHeight="1" x14ac:dyDescent="0.2">
      <c r="A14" s="34">
        <v>5</v>
      </c>
      <c r="B14" s="66"/>
      <c r="C14" s="67"/>
      <c r="D14" s="27">
        <f>SUM(Tableau423[[#This Row],[TBI et NBI Mensuel]]*12)</f>
        <v>0</v>
      </c>
      <c r="E14" s="28">
        <f>Tableau423[[#This Row],[NB Heures Mensuelles]]*12</f>
        <v>0</v>
      </c>
      <c r="F14" s="59" t="e">
        <f>Tableau423[[#This Row],[TBI-NBI Annuel]]/Tableau423[[#This Row],[Heures Annuelles]]*1820</f>
        <v>#DIV/0!</v>
      </c>
      <c r="G14" s="29">
        <f t="shared" si="0"/>
        <v>0</v>
      </c>
      <c r="H14" s="30" t="e">
        <f t="shared" si="1"/>
        <v>#DIV/0!</v>
      </c>
      <c r="I14" s="64" t="e">
        <f t="shared" si="2"/>
        <v>#DIV/0!</v>
      </c>
      <c r="J14" s="14"/>
      <c r="K14" s="62"/>
    </row>
    <row r="15" spans="1:19" ht="19.899999999999999" customHeight="1" x14ac:dyDescent="0.2">
      <c r="A15" s="34">
        <v>6</v>
      </c>
      <c r="B15" s="66"/>
      <c r="C15" s="67"/>
      <c r="D15" s="31">
        <f>SUM(Tableau423[[#This Row],[TBI et NBI Mensuel]]*12)</f>
        <v>0</v>
      </c>
      <c r="E15" s="32">
        <f>Tableau423[[#This Row],[NB Heures Mensuelles]]*12</f>
        <v>0</v>
      </c>
      <c r="F15" s="60" t="e">
        <f>Tableau423[[#This Row],[TBI-NBI Annuel]]/Tableau423[[#This Row],[Heures Annuelles]]*1820</f>
        <v>#DIV/0!</v>
      </c>
      <c r="G15" s="29">
        <f t="shared" si="0"/>
        <v>0</v>
      </c>
      <c r="H15" s="30" t="e">
        <f t="shared" si="1"/>
        <v>#DIV/0!</v>
      </c>
      <c r="I15" s="63" t="e">
        <f t="shared" si="2"/>
        <v>#DIV/0!</v>
      </c>
      <c r="J15" s="17"/>
      <c r="K15" s="62"/>
      <c r="M15" s="169" t="s">
        <v>35</v>
      </c>
      <c r="N15" s="169"/>
      <c r="O15" s="169"/>
      <c r="P15" s="169"/>
      <c r="Q15" s="169"/>
      <c r="R15" s="169"/>
      <c r="S15" s="169"/>
    </row>
    <row r="16" spans="1:19" ht="19.899999999999999" customHeight="1" x14ac:dyDescent="0.2">
      <c r="A16" s="34">
        <v>7</v>
      </c>
      <c r="B16" s="35"/>
      <c r="C16" s="36"/>
      <c r="D16" s="31">
        <f>SUM(Tableau423[[#This Row],[TBI et NBI Mensuel]]*12)</f>
        <v>0</v>
      </c>
      <c r="E16" s="32">
        <f>Tableau423[[#This Row],[NB Heures Mensuelles]]*12</f>
        <v>0</v>
      </c>
      <c r="F16" s="60" t="e">
        <f>Tableau423[[#This Row],[TBI-NBI Annuel]]/Tableau423[[#This Row],[Heures Annuelles]]*1820</f>
        <v>#DIV/0!</v>
      </c>
      <c r="G16" s="29">
        <f t="shared" si="0"/>
        <v>0</v>
      </c>
      <c r="H16" s="30" t="e">
        <f t="shared" si="1"/>
        <v>#DIV/0!</v>
      </c>
      <c r="I16" s="63" t="e">
        <f t="shared" si="2"/>
        <v>#DIV/0!</v>
      </c>
      <c r="J16" s="17"/>
      <c r="K16" s="62"/>
      <c r="M16" s="86"/>
      <c r="N16" s="86"/>
      <c r="O16" s="86"/>
      <c r="P16" s="86"/>
      <c r="Q16" s="86"/>
      <c r="R16" s="86"/>
      <c r="S16" s="86"/>
    </row>
    <row r="17" spans="1:19" ht="19.899999999999999" customHeight="1" x14ac:dyDescent="0.2">
      <c r="A17" s="34">
        <v>8</v>
      </c>
      <c r="B17" s="35"/>
      <c r="C17" s="36"/>
      <c r="D17" s="31">
        <f>SUM(Tableau423[[#This Row],[TBI et NBI Mensuel]]*12)</f>
        <v>0</v>
      </c>
      <c r="E17" s="32">
        <f>Tableau423[[#This Row],[NB Heures Mensuelles]]*12</f>
        <v>0</v>
      </c>
      <c r="F17" s="60" t="e">
        <f>Tableau423[[#This Row],[TBI-NBI Annuel]]/Tableau423[[#This Row],[Heures Annuelles]]*1820</f>
        <v>#DIV/0!</v>
      </c>
      <c r="G17" s="29">
        <f t="shared" si="0"/>
        <v>0</v>
      </c>
      <c r="H17" s="30" t="e">
        <f t="shared" si="1"/>
        <v>#DIV/0!</v>
      </c>
      <c r="I17" s="63" t="e">
        <f t="shared" si="2"/>
        <v>#DIV/0!</v>
      </c>
      <c r="J17" s="17"/>
      <c r="K17" s="62"/>
      <c r="M17" s="168" t="s">
        <v>67</v>
      </c>
      <c r="N17" s="168"/>
      <c r="O17" s="168"/>
      <c r="P17" s="168"/>
      <c r="Q17" s="168"/>
      <c r="R17" s="168"/>
      <c r="S17" s="168"/>
    </row>
    <row r="18" spans="1:19" ht="19.899999999999999" customHeight="1" x14ac:dyDescent="0.2">
      <c r="A18" s="34">
        <v>9</v>
      </c>
      <c r="B18" s="35"/>
      <c r="C18" s="36"/>
      <c r="D18" s="31">
        <f>SUM(Tableau423[[#This Row],[TBI et NBI Mensuel]]*12)</f>
        <v>0</v>
      </c>
      <c r="E18" s="32">
        <f>Tableau423[[#This Row],[NB Heures Mensuelles]]*12</f>
        <v>0</v>
      </c>
      <c r="F18" s="60" t="e">
        <f>Tableau423[[#This Row],[TBI-NBI Annuel]]/Tableau423[[#This Row],[Heures Annuelles]]*1820</f>
        <v>#DIV/0!</v>
      </c>
      <c r="G18" s="29">
        <f t="shared" si="0"/>
        <v>0</v>
      </c>
      <c r="H18" s="30" t="e">
        <f t="shared" si="1"/>
        <v>#DIV/0!</v>
      </c>
      <c r="I18" s="63" t="e">
        <f t="shared" si="2"/>
        <v>#DIV/0!</v>
      </c>
      <c r="J18" s="17"/>
      <c r="K18" s="62"/>
      <c r="M18" s="168"/>
      <c r="N18" s="168"/>
      <c r="O18" s="168"/>
      <c r="P18" s="168"/>
      <c r="Q18" s="168"/>
      <c r="R18" s="168"/>
      <c r="S18" s="168"/>
    </row>
    <row r="19" spans="1:19" ht="19.899999999999999" customHeight="1" x14ac:dyDescent="0.2">
      <c r="A19" s="34">
        <v>10</v>
      </c>
      <c r="B19" s="35"/>
      <c r="C19" s="36"/>
      <c r="D19" s="31">
        <f>SUM(Tableau423[[#This Row],[TBI et NBI Mensuel]]*12)</f>
        <v>0</v>
      </c>
      <c r="E19" s="32">
        <f>Tableau423[[#This Row],[NB Heures Mensuelles]]*12</f>
        <v>0</v>
      </c>
      <c r="F19" s="33" t="e">
        <f>Tableau423[[#This Row],[TBI-NBI Annuel]]/Tableau423[[#This Row],[Heures Annuelles]]*1820</f>
        <v>#DIV/0!</v>
      </c>
      <c r="G19" s="29">
        <f t="shared" si="0"/>
        <v>0</v>
      </c>
      <c r="H19" s="30" t="e">
        <f t="shared" si="1"/>
        <v>#DIV/0!</v>
      </c>
      <c r="I19" s="63" t="e">
        <f t="shared" si="2"/>
        <v>#DIV/0!</v>
      </c>
      <c r="J19" s="17"/>
      <c r="K19" s="62"/>
      <c r="M19" s="168"/>
      <c r="N19" s="168"/>
      <c r="O19" s="168"/>
      <c r="P19" s="168"/>
      <c r="Q19" s="168"/>
      <c r="R19" s="168"/>
      <c r="S19" s="168"/>
    </row>
    <row r="20" spans="1:19" ht="19.899999999999999" customHeight="1" x14ac:dyDescent="0.2">
      <c r="A20" s="34">
        <v>11</v>
      </c>
      <c r="B20" s="35"/>
      <c r="C20" s="36"/>
      <c r="D20" s="31">
        <f>SUM(Tableau423[[#This Row],[TBI et NBI Mensuel]]*12)</f>
        <v>0</v>
      </c>
      <c r="E20" s="32">
        <f>Tableau423[[#This Row],[NB Heures Mensuelles]]*12</f>
        <v>0</v>
      </c>
      <c r="F20" s="33" t="e">
        <f>Tableau423[[#This Row],[TBI-NBI Annuel]]/Tableau423[[#This Row],[Heures Annuelles]]*1820</f>
        <v>#DIV/0!</v>
      </c>
      <c r="G20" s="29">
        <f t="shared" si="0"/>
        <v>0</v>
      </c>
      <c r="H20" s="30" t="e">
        <f t="shared" si="1"/>
        <v>#DIV/0!</v>
      </c>
      <c r="I20" s="63" t="e">
        <f t="shared" si="2"/>
        <v>#DIV/0!</v>
      </c>
      <c r="J20" s="17"/>
      <c r="K20" s="62"/>
      <c r="M20" s="168"/>
      <c r="N20" s="168"/>
      <c r="O20" s="168"/>
      <c r="P20" s="168"/>
      <c r="Q20" s="168"/>
      <c r="R20" s="168"/>
      <c r="S20" s="168"/>
    </row>
    <row r="21" spans="1:19" ht="19.899999999999999" customHeight="1" x14ac:dyDescent="0.2">
      <c r="A21" s="34">
        <v>12</v>
      </c>
      <c r="B21" s="35"/>
      <c r="C21" s="36"/>
      <c r="D21" s="31">
        <f>SUM(Tableau423[[#This Row],[TBI et NBI Mensuel]]*12)</f>
        <v>0</v>
      </c>
      <c r="E21" s="32">
        <f>Tableau423[[#This Row],[NB Heures Mensuelles]]*12</f>
        <v>0</v>
      </c>
      <c r="F21" s="33" t="e">
        <f>Tableau423[[#This Row],[TBI-NBI Annuel]]/Tableau423[[#This Row],[Heures Annuelles]]*1820</f>
        <v>#DIV/0!</v>
      </c>
      <c r="G21" s="29">
        <f t="shared" si="0"/>
        <v>0</v>
      </c>
      <c r="H21" s="30" t="e">
        <f t="shared" si="1"/>
        <v>#DIV/0!</v>
      </c>
      <c r="I21" s="63" t="e">
        <f t="shared" si="2"/>
        <v>#DIV/0!</v>
      </c>
      <c r="J21" s="17"/>
      <c r="K21" s="62"/>
      <c r="M21" s="168"/>
      <c r="N21" s="168"/>
      <c r="O21" s="168"/>
      <c r="P21" s="168"/>
      <c r="Q21" s="168"/>
      <c r="R21" s="168"/>
      <c r="S21" s="168"/>
    </row>
    <row r="22" spans="1:19" ht="19.899999999999999" customHeight="1" x14ac:dyDescent="0.2">
      <c r="A22" s="34">
        <v>13</v>
      </c>
      <c r="B22" s="35"/>
      <c r="C22" s="36"/>
      <c r="D22" s="31">
        <f>SUM(Tableau423[[#This Row],[TBI et NBI Mensuel]]*12)</f>
        <v>0</v>
      </c>
      <c r="E22" s="32">
        <f>Tableau423[[#This Row],[NB Heures Mensuelles]]*12</f>
        <v>0</v>
      </c>
      <c r="F22" s="33" t="e">
        <f>Tableau423[[#This Row],[TBI-NBI Annuel]]/Tableau423[[#This Row],[Heures Annuelles]]*1820</f>
        <v>#DIV/0!</v>
      </c>
      <c r="G22" s="29">
        <f t="shared" si="0"/>
        <v>0</v>
      </c>
      <c r="H22" s="30" t="e">
        <f t="shared" si="1"/>
        <v>#DIV/0!</v>
      </c>
      <c r="I22" s="63" t="e">
        <f t="shared" si="2"/>
        <v>#DIV/0!</v>
      </c>
      <c r="J22" s="17"/>
      <c r="K22" s="62"/>
      <c r="M22" s="168"/>
      <c r="N22" s="168"/>
      <c r="O22" s="168"/>
      <c r="P22" s="168"/>
      <c r="Q22" s="168"/>
      <c r="R22" s="168"/>
      <c r="S22" s="168"/>
    </row>
    <row r="23" spans="1:19" ht="19.899999999999999" customHeight="1" x14ac:dyDescent="0.2">
      <c r="A23" s="34">
        <v>14</v>
      </c>
      <c r="B23" s="37"/>
      <c r="C23" s="38"/>
      <c r="D23" s="31">
        <f>SUM(Tableau423[[#This Row],[TBI et NBI Mensuel]]*12)</f>
        <v>0</v>
      </c>
      <c r="E23" s="32">
        <f>Tableau423[[#This Row],[NB Heures Mensuelles]]*12</f>
        <v>0</v>
      </c>
      <c r="F23" s="33" t="e">
        <f>Tableau423[[#This Row],[TBI-NBI Annuel]]/Tableau423[[#This Row],[Heures Annuelles]]*1820</f>
        <v>#DIV/0!</v>
      </c>
      <c r="G23" s="29">
        <f t="shared" si="0"/>
        <v>0</v>
      </c>
      <c r="H23" s="30" t="e">
        <f t="shared" si="1"/>
        <v>#DIV/0!</v>
      </c>
      <c r="I23" s="63" t="e">
        <f t="shared" si="2"/>
        <v>#DIV/0!</v>
      </c>
      <c r="J23" s="17"/>
      <c r="K23" s="62"/>
      <c r="M23" s="168"/>
      <c r="N23" s="168"/>
      <c r="O23" s="168"/>
      <c r="P23" s="168"/>
      <c r="Q23" s="168"/>
      <c r="R23" s="168"/>
      <c r="S23" s="168"/>
    </row>
    <row r="24" spans="1:19" ht="19.899999999999999" customHeight="1" x14ac:dyDescent="0.2">
      <c r="A24" s="34">
        <v>15</v>
      </c>
      <c r="B24" s="37"/>
      <c r="C24" s="38"/>
      <c r="D24" s="31">
        <f>SUM(Tableau423[[#This Row],[TBI et NBI Mensuel]]*12)</f>
        <v>0</v>
      </c>
      <c r="E24" s="32">
        <f>Tableau423[[#This Row],[NB Heures Mensuelles]]*12</f>
        <v>0</v>
      </c>
      <c r="F24" s="33" t="e">
        <f>Tableau423[[#This Row],[TBI-NBI Annuel]]/Tableau423[[#This Row],[Heures Annuelles]]*1820</f>
        <v>#DIV/0!</v>
      </c>
      <c r="G24" s="29">
        <f t="shared" si="0"/>
        <v>0</v>
      </c>
      <c r="H24" s="30" t="e">
        <f t="shared" si="1"/>
        <v>#DIV/0!</v>
      </c>
      <c r="I24" s="63" t="e">
        <f t="shared" si="2"/>
        <v>#DIV/0!</v>
      </c>
      <c r="J24" s="17"/>
      <c r="K24" s="62"/>
      <c r="M24" s="168"/>
      <c r="N24" s="168"/>
      <c r="O24" s="168"/>
      <c r="P24" s="168"/>
      <c r="Q24" s="168"/>
      <c r="R24" s="168"/>
      <c r="S24" s="168"/>
    </row>
    <row r="25" spans="1:19" ht="19.899999999999999" customHeight="1" x14ac:dyDescent="0.2">
      <c r="A25" s="34">
        <v>16</v>
      </c>
      <c r="B25" s="37"/>
      <c r="C25" s="38"/>
      <c r="D25" s="31">
        <f>SUM(Tableau423[[#This Row],[TBI et NBI Mensuel]]*12)</f>
        <v>0</v>
      </c>
      <c r="E25" s="32">
        <f>Tableau423[[#This Row],[NB Heures Mensuelles]]*12</f>
        <v>0</v>
      </c>
      <c r="F25" s="33" t="e">
        <f>Tableau423[[#This Row],[TBI-NBI Annuel]]/Tableau423[[#This Row],[Heures Annuelles]]*1820</f>
        <v>#DIV/0!</v>
      </c>
      <c r="G25" s="29">
        <f t="shared" si="0"/>
        <v>0</v>
      </c>
      <c r="H25" s="30" t="e">
        <f t="shared" si="1"/>
        <v>#DIV/0!</v>
      </c>
      <c r="I25" s="63" t="e">
        <f t="shared" si="2"/>
        <v>#DIV/0!</v>
      </c>
      <c r="J25" s="17"/>
      <c r="K25" s="62"/>
      <c r="M25" s="168"/>
      <c r="N25" s="168"/>
      <c r="O25" s="168"/>
      <c r="P25" s="168"/>
      <c r="Q25" s="168"/>
      <c r="R25" s="168"/>
      <c r="S25" s="168"/>
    </row>
    <row r="26" spans="1:19" ht="19.899999999999999" customHeight="1" x14ac:dyDescent="0.2">
      <c r="A26" s="34">
        <v>17</v>
      </c>
      <c r="B26" s="37"/>
      <c r="C26" s="38"/>
      <c r="D26" s="31">
        <f>SUM(Tableau423[[#This Row],[TBI et NBI Mensuel]]*12)</f>
        <v>0</v>
      </c>
      <c r="E26" s="32">
        <f>Tableau423[[#This Row],[NB Heures Mensuelles]]*12</f>
        <v>0</v>
      </c>
      <c r="F26" s="33" t="e">
        <f>Tableau423[[#This Row],[TBI-NBI Annuel]]/Tableau423[[#This Row],[Heures Annuelles]]*1820</f>
        <v>#DIV/0!</v>
      </c>
      <c r="G26" s="29">
        <f t="shared" si="0"/>
        <v>0</v>
      </c>
      <c r="H26" s="30" t="e">
        <f t="shared" si="1"/>
        <v>#DIV/0!</v>
      </c>
      <c r="I26" s="63" t="e">
        <f t="shared" si="2"/>
        <v>#DIV/0!</v>
      </c>
      <c r="J26" s="17"/>
      <c r="K26" s="62"/>
      <c r="M26" s="168"/>
      <c r="N26" s="168"/>
      <c r="O26" s="168"/>
      <c r="P26" s="168"/>
      <c r="Q26" s="168"/>
      <c r="R26" s="168"/>
      <c r="S26" s="168"/>
    </row>
    <row r="27" spans="1:19" ht="19.899999999999999" customHeight="1" x14ac:dyDescent="0.2">
      <c r="A27" s="34">
        <v>18</v>
      </c>
      <c r="B27" s="37"/>
      <c r="C27" s="38"/>
      <c r="D27" s="31">
        <f>SUM(Tableau423[[#This Row],[TBI et NBI Mensuel]]*12)</f>
        <v>0</v>
      </c>
      <c r="E27" s="32">
        <f>Tableau423[[#This Row],[NB Heures Mensuelles]]*12</f>
        <v>0</v>
      </c>
      <c r="F27" s="33" t="e">
        <f>Tableau423[[#This Row],[TBI-NBI Annuel]]/Tableau423[[#This Row],[Heures Annuelles]]*1820</f>
        <v>#DIV/0!</v>
      </c>
      <c r="G27" s="29">
        <f t="shared" si="0"/>
        <v>0</v>
      </c>
      <c r="H27" s="30" t="e">
        <f t="shared" si="1"/>
        <v>#DIV/0!</v>
      </c>
      <c r="I27" s="63" t="e">
        <f t="shared" si="2"/>
        <v>#DIV/0!</v>
      </c>
      <c r="J27" s="17"/>
      <c r="K27" s="62"/>
      <c r="M27" s="91"/>
      <c r="N27" s="91"/>
      <c r="O27" s="91"/>
      <c r="P27" s="91"/>
      <c r="Q27" s="91"/>
      <c r="R27" s="91"/>
      <c r="S27" s="91"/>
    </row>
    <row r="28" spans="1:19" ht="19.899999999999999" customHeight="1" x14ac:dyDescent="0.2">
      <c r="A28" s="34">
        <v>19</v>
      </c>
      <c r="B28" s="37"/>
      <c r="C28" s="38"/>
      <c r="D28" s="31">
        <f>SUM(Tableau423[[#This Row],[TBI et NBI Mensuel]]*12)</f>
        <v>0</v>
      </c>
      <c r="E28" s="32">
        <f>Tableau423[[#This Row],[NB Heures Mensuelles]]*12</f>
        <v>0</v>
      </c>
      <c r="F28" s="33" t="e">
        <f>Tableau423[[#This Row],[TBI-NBI Annuel]]/Tableau423[[#This Row],[Heures Annuelles]]*1820</f>
        <v>#DIV/0!</v>
      </c>
      <c r="G28" s="29">
        <f t="shared" si="0"/>
        <v>0</v>
      </c>
      <c r="H28" s="30" t="e">
        <f t="shared" si="1"/>
        <v>#DIV/0!</v>
      </c>
      <c r="I28" s="63" t="e">
        <f t="shared" si="2"/>
        <v>#DIV/0!</v>
      </c>
      <c r="J28" s="17"/>
      <c r="K28" s="62"/>
      <c r="M28" s="141" t="s">
        <v>36</v>
      </c>
      <c r="N28" s="169"/>
      <c r="O28" s="169"/>
      <c r="P28" s="169"/>
      <c r="Q28" s="169"/>
      <c r="R28" s="169"/>
      <c r="S28" s="169"/>
    </row>
    <row r="29" spans="1:19" ht="19.899999999999999" customHeight="1" x14ac:dyDescent="0.2">
      <c r="A29" s="34">
        <v>20</v>
      </c>
      <c r="B29" s="37"/>
      <c r="C29" s="38"/>
      <c r="D29" s="31">
        <f>SUM(Tableau423[[#This Row],[TBI et NBI Mensuel]]*12)</f>
        <v>0</v>
      </c>
      <c r="E29" s="32">
        <f>Tableau423[[#This Row],[NB Heures Mensuelles]]*12</f>
        <v>0</v>
      </c>
      <c r="F29" s="33" t="e">
        <f>Tableau423[[#This Row],[TBI-NBI Annuel]]/Tableau423[[#This Row],[Heures Annuelles]]*1820</f>
        <v>#DIV/0!</v>
      </c>
      <c r="G29" s="29">
        <f t="shared" si="0"/>
        <v>0</v>
      </c>
      <c r="H29" s="30" t="e">
        <f t="shared" si="1"/>
        <v>#DIV/0!</v>
      </c>
      <c r="I29" s="63" t="e">
        <f t="shared" si="2"/>
        <v>#DIV/0!</v>
      </c>
      <c r="J29" s="17"/>
      <c r="K29" s="62"/>
      <c r="M29" s="86"/>
      <c r="N29" s="86"/>
      <c r="O29" s="86"/>
      <c r="P29" s="86"/>
      <c r="Q29" s="86"/>
      <c r="R29" s="86"/>
      <c r="S29" s="86"/>
    </row>
    <row r="30" spans="1:19" ht="19.899999999999999" customHeight="1" x14ac:dyDescent="0.2">
      <c r="A30" s="34">
        <v>21</v>
      </c>
      <c r="B30" s="37"/>
      <c r="C30" s="38"/>
      <c r="D30" s="31">
        <f>SUM(Tableau423[[#This Row],[TBI et NBI Mensuel]]*12)</f>
        <v>0</v>
      </c>
      <c r="E30" s="32">
        <f>Tableau423[[#This Row],[NB Heures Mensuelles]]*12</f>
        <v>0</v>
      </c>
      <c r="F30" s="33" t="e">
        <f>Tableau423[[#This Row],[TBI-NBI Annuel]]/Tableau423[[#This Row],[Heures Annuelles]]*1820</f>
        <v>#DIV/0!</v>
      </c>
      <c r="G30" s="29">
        <f t="shared" si="0"/>
        <v>0</v>
      </c>
      <c r="H30" s="30" t="e">
        <f t="shared" si="1"/>
        <v>#DIV/0!</v>
      </c>
      <c r="I30" s="63" t="e">
        <f t="shared" si="2"/>
        <v>#DIV/0!</v>
      </c>
      <c r="J30" s="17"/>
      <c r="K30" s="62"/>
      <c r="M30" s="142" t="s">
        <v>38</v>
      </c>
      <c r="N30" s="142"/>
      <c r="O30" s="142"/>
      <c r="P30" s="142"/>
      <c r="Q30" s="142"/>
      <c r="R30" s="142"/>
      <c r="S30" s="142"/>
    </row>
    <row r="31" spans="1:19" ht="19.899999999999999" customHeight="1" x14ac:dyDescent="0.2">
      <c r="A31" s="34">
        <v>22</v>
      </c>
      <c r="B31" s="37"/>
      <c r="C31" s="38"/>
      <c r="D31" s="31">
        <f>SUM(Tableau423[[#This Row],[TBI et NBI Mensuel]]*12)</f>
        <v>0</v>
      </c>
      <c r="E31" s="32">
        <f>Tableau423[[#This Row],[NB Heures Mensuelles]]*12</f>
        <v>0</v>
      </c>
      <c r="F31" s="33" t="e">
        <f>Tableau423[[#This Row],[TBI-NBI Annuel]]/Tableau423[[#This Row],[Heures Annuelles]]*1820</f>
        <v>#DIV/0!</v>
      </c>
      <c r="G31" s="29">
        <f t="shared" si="0"/>
        <v>0</v>
      </c>
      <c r="H31" s="30" t="e">
        <f t="shared" si="1"/>
        <v>#DIV/0!</v>
      </c>
      <c r="I31" s="63" t="e">
        <f t="shared" si="2"/>
        <v>#DIV/0!</v>
      </c>
      <c r="J31" s="17"/>
      <c r="K31" s="62"/>
      <c r="M31" s="142"/>
      <c r="N31" s="142"/>
      <c r="O31" s="142"/>
      <c r="P31" s="142"/>
      <c r="Q31" s="142"/>
      <c r="R31" s="142"/>
      <c r="S31" s="142"/>
    </row>
    <row r="32" spans="1:19" ht="19.899999999999999" customHeight="1" x14ac:dyDescent="0.2">
      <c r="A32" s="34">
        <v>23</v>
      </c>
      <c r="B32" s="37"/>
      <c r="C32" s="38"/>
      <c r="D32" s="31">
        <f>SUM(Tableau423[[#This Row],[TBI et NBI Mensuel]]*12)</f>
        <v>0</v>
      </c>
      <c r="E32" s="32">
        <f>Tableau423[[#This Row],[NB Heures Mensuelles]]*12</f>
        <v>0</v>
      </c>
      <c r="F32" s="33" t="e">
        <f>Tableau423[[#This Row],[TBI-NBI Annuel]]/Tableau423[[#This Row],[Heures Annuelles]]*1820</f>
        <v>#DIV/0!</v>
      </c>
      <c r="G32" s="29">
        <f t="shared" si="0"/>
        <v>0</v>
      </c>
      <c r="H32" s="30" t="e">
        <f t="shared" si="1"/>
        <v>#DIV/0!</v>
      </c>
      <c r="I32" s="63" t="e">
        <f t="shared" si="2"/>
        <v>#DIV/0!</v>
      </c>
      <c r="J32" s="17"/>
      <c r="K32" s="62"/>
      <c r="M32" s="89"/>
      <c r="N32" s="89"/>
      <c r="O32" s="89"/>
      <c r="P32" s="89"/>
      <c r="Q32" s="89"/>
      <c r="R32" s="89"/>
      <c r="S32" s="89"/>
    </row>
    <row r="33" spans="1:19" ht="19.899999999999999" customHeight="1" x14ac:dyDescent="0.2">
      <c r="A33" s="34">
        <v>24</v>
      </c>
      <c r="B33" s="37"/>
      <c r="C33" s="38"/>
      <c r="D33" s="31">
        <f>SUM(Tableau423[[#This Row],[TBI et NBI Mensuel]]*12)</f>
        <v>0</v>
      </c>
      <c r="E33" s="32">
        <f>Tableau423[[#This Row],[NB Heures Mensuelles]]*12</f>
        <v>0</v>
      </c>
      <c r="F33" s="33" t="e">
        <f>Tableau423[[#This Row],[TBI-NBI Annuel]]/Tableau423[[#This Row],[Heures Annuelles]]*1820</f>
        <v>#DIV/0!</v>
      </c>
      <c r="G33" s="29">
        <f t="shared" si="0"/>
        <v>0</v>
      </c>
      <c r="H33" s="30" t="e">
        <f t="shared" si="1"/>
        <v>#DIV/0!</v>
      </c>
      <c r="I33" s="63" t="e">
        <f t="shared" si="2"/>
        <v>#DIV/0!</v>
      </c>
      <c r="J33" s="17"/>
      <c r="K33" s="62"/>
      <c r="M33" s="90"/>
      <c r="N33" s="90"/>
      <c r="O33" s="90"/>
      <c r="P33" s="90"/>
      <c r="Q33" s="90"/>
      <c r="R33" s="90"/>
      <c r="S33" s="90"/>
    </row>
    <row r="34" spans="1:19" ht="19.899999999999999" customHeight="1" x14ac:dyDescent="0.2">
      <c r="A34" s="34">
        <v>25</v>
      </c>
      <c r="B34" s="37"/>
      <c r="C34" s="38"/>
      <c r="D34" s="31">
        <f>SUM(Tableau423[[#This Row],[TBI et NBI Mensuel]]*12)</f>
        <v>0</v>
      </c>
      <c r="E34" s="32">
        <f>Tableau423[[#This Row],[NB Heures Mensuelles]]*12</f>
        <v>0</v>
      </c>
      <c r="F34" s="33" t="e">
        <f>Tableau423[[#This Row],[TBI-NBI Annuel]]/Tableau423[[#This Row],[Heures Annuelles]]*1820</f>
        <v>#DIV/0!</v>
      </c>
      <c r="G34" s="29">
        <f t="shared" si="0"/>
        <v>0</v>
      </c>
      <c r="H34" s="30" t="e">
        <f t="shared" si="1"/>
        <v>#DIV/0!</v>
      </c>
      <c r="I34" s="63" t="e">
        <f t="shared" si="2"/>
        <v>#DIV/0!</v>
      </c>
      <c r="J34" s="17"/>
      <c r="K34" s="62"/>
      <c r="M34" s="91"/>
      <c r="N34" s="88"/>
      <c r="O34" s="88"/>
      <c r="P34" s="88"/>
      <c r="Q34" s="88"/>
      <c r="R34" s="88"/>
      <c r="S34" s="88"/>
    </row>
    <row r="35" spans="1:19" ht="19.899999999999999" customHeight="1" x14ac:dyDescent="0.2">
      <c r="A35" s="34">
        <v>26</v>
      </c>
      <c r="B35" s="37"/>
      <c r="C35" s="38"/>
      <c r="D35" s="31">
        <f>SUM(Tableau423[[#This Row],[TBI et NBI Mensuel]]*12)</f>
        <v>0</v>
      </c>
      <c r="E35" s="32">
        <f>Tableau423[[#This Row],[NB Heures Mensuelles]]*12</f>
        <v>0</v>
      </c>
      <c r="F35" s="33" t="e">
        <f>Tableau423[[#This Row],[TBI-NBI Annuel]]/Tableau423[[#This Row],[Heures Annuelles]]*1820</f>
        <v>#DIV/0!</v>
      </c>
      <c r="G35" s="29">
        <f t="shared" si="0"/>
        <v>0</v>
      </c>
      <c r="H35" s="30" t="e">
        <f t="shared" si="1"/>
        <v>#DIV/0!</v>
      </c>
      <c r="I35" s="63" t="e">
        <f t="shared" si="2"/>
        <v>#DIV/0!</v>
      </c>
      <c r="J35" s="17"/>
      <c r="K35" s="62"/>
      <c r="M35" s="92"/>
      <c r="N35" s="92"/>
      <c r="O35" s="92"/>
      <c r="P35" s="92"/>
      <c r="Q35" s="92"/>
      <c r="R35" s="92"/>
      <c r="S35" s="92"/>
    </row>
    <row r="36" spans="1:19" ht="19.899999999999999" customHeight="1" x14ac:dyDescent="0.2">
      <c r="A36" s="34">
        <v>27</v>
      </c>
      <c r="B36" s="37"/>
      <c r="C36" s="38"/>
      <c r="D36" s="31">
        <f>SUM(Tableau423[[#This Row],[TBI et NBI Mensuel]]*12)</f>
        <v>0</v>
      </c>
      <c r="E36" s="32">
        <f>Tableau423[[#This Row],[NB Heures Mensuelles]]*12</f>
        <v>0</v>
      </c>
      <c r="F36" s="33" t="e">
        <f>Tableau423[[#This Row],[TBI-NBI Annuel]]/Tableau423[[#This Row],[Heures Annuelles]]*1820</f>
        <v>#DIV/0!</v>
      </c>
      <c r="G36" s="29">
        <f t="shared" si="0"/>
        <v>0</v>
      </c>
      <c r="H36" s="30" t="e">
        <f t="shared" si="1"/>
        <v>#DIV/0!</v>
      </c>
      <c r="I36" s="63" t="e">
        <f t="shared" si="2"/>
        <v>#DIV/0!</v>
      </c>
      <c r="J36" s="17"/>
      <c r="K36" s="62"/>
      <c r="M36" s="89"/>
      <c r="N36" s="89"/>
      <c r="O36" s="89"/>
      <c r="P36" s="89"/>
      <c r="Q36" s="89"/>
      <c r="R36" s="89"/>
      <c r="S36" s="89"/>
    </row>
    <row r="37" spans="1:19" ht="19.899999999999999" customHeight="1" x14ac:dyDescent="0.2">
      <c r="A37" s="34">
        <v>28</v>
      </c>
      <c r="B37" s="37"/>
      <c r="C37" s="38"/>
      <c r="D37" s="31">
        <f>SUM(Tableau423[[#This Row],[TBI et NBI Mensuel]]*12)</f>
        <v>0</v>
      </c>
      <c r="E37" s="32">
        <f>Tableau423[[#This Row],[NB Heures Mensuelles]]*12</f>
        <v>0</v>
      </c>
      <c r="F37" s="33" t="e">
        <f>Tableau423[[#This Row],[TBI-NBI Annuel]]/Tableau423[[#This Row],[Heures Annuelles]]*1820</f>
        <v>#DIV/0!</v>
      </c>
      <c r="G37" s="29">
        <f t="shared" si="0"/>
        <v>0</v>
      </c>
      <c r="H37" s="30" t="e">
        <f t="shared" si="1"/>
        <v>#DIV/0!</v>
      </c>
      <c r="I37" s="63" t="e">
        <f t="shared" si="2"/>
        <v>#DIV/0!</v>
      </c>
      <c r="J37" s="17"/>
      <c r="K37" s="62"/>
      <c r="M37" s="89"/>
      <c r="N37" s="89"/>
      <c r="O37" s="89"/>
      <c r="P37" s="89"/>
      <c r="Q37" s="89"/>
      <c r="R37" s="89"/>
      <c r="S37" s="89"/>
    </row>
    <row r="38" spans="1:19" ht="19.899999999999999" customHeight="1" x14ac:dyDescent="0.2">
      <c r="A38" s="34">
        <v>29</v>
      </c>
      <c r="B38" s="37"/>
      <c r="C38" s="38"/>
      <c r="D38" s="31">
        <f>SUM(Tableau423[[#This Row],[TBI et NBI Mensuel]]*12)</f>
        <v>0</v>
      </c>
      <c r="E38" s="32">
        <f>Tableau423[[#This Row],[NB Heures Mensuelles]]*12</f>
        <v>0</v>
      </c>
      <c r="F38" s="33" t="e">
        <f>Tableau423[[#This Row],[TBI-NBI Annuel]]/Tableau423[[#This Row],[Heures Annuelles]]*1820</f>
        <v>#DIV/0!</v>
      </c>
      <c r="G38" s="29">
        <f t="shared" si="0"/>
        <v>0</v>
      </c>
      <c r="H38" s="30" t="e">
        <f t="shared" si="1"/>
        <v>#DIV/0!</v>
      </c>
      <c r="I38" s="63" t="e">
        <f t="shared" si="2"/>
        <v>#DIV/0!</v>
      </c>
      <c r="J38" s="17"/>
      <c r="K38" s="62"/>
      <c r="M38" s="89"/>
      <c r="N38" s="89"/>
      <c r="O38" s="89"/>
      <c r="P38" s="89"/>
      <c r="Q38" s="89"/>
      <c r="R38" s="89"/>
      <c r="S38" s="89"/>
    </row>
    <row r="39" spans="1:19" ht="19.899999999999999" customHeight="1" x14ac:dyDescent="0.2">
      <c r="A39" s="34">
        <v>30</v>
      </c>
      <c r="B39" s="37"/>
      <c r="C39" s="38"/>
      <c r="D39" s="31">
        <f>SUM(Tableau423[[#This Row],[TBI et NBI Mensuel]]*12)</f>
        <v>0</v>
      </c>
      <c r="E39" s="32">
        <f>Tableau423[[#This Row],[NB Heures Mensuelles]]*12</f>
        <v>0</v>
      </c>
      <c r="F39" s="33" t="e">
        <f>Tableau423[[#This Row],[TBI-NBI Annuel]]/Tableau423[[#This Row],[Heures Annuelles]]*1820</f>
        <v>#DIV/0!</v>
      </c>
      <c r="G39" s="29">
        <f t="shared" si="0"/>
        <v>0</v>
      </c>
      <c r="H39" s="30" t="e">
        <f t="shared" si="1"/>
        <v>#DIV/0!</v>
      </c>
      <c r="I39" s="63" t="e">
        <f t="shared" si="2"/>
        <v>#DIV/0!</v>
      </c>
      <c r="J39" s="17"/>
      <c r="K39" s="62"/>
      <c r="M39" s="89"/>
      <c r="N39" s="89"/>
      <c r="O39" s="89"/>
      <c r="P39" s="89"/>
      <c r="Q39" s="89"/>
      <c r="R39" s="89"/>
      <c r="S39" s="89"/>
    </row>
    <row r="40" spans="1:19" ht="19.899999999999999" customHeight="1" x14ac:dyDescent="0.2">
      <c r="A40" s="34">
        <v>31</v>
      </c>
      <c r="B40" s="37"/>
      <c r="C40" s="38"/>
      <c r="D40" s="31">
        <f>SUM(Tableau423[[#This Row],[TBI et NBI Mensuel]]*12)</f>
        <v>0</v>
      </c>
      <c r="E40" s="32">
        <f>Tableau423[[#This Row],[NB Heures Mensuelles]]*12</f>
        <v>0</v>
      </c>
      <c r="F40" s="33" t="e">
        <f>Tableau423[[#This Row],[TBI-NBI Annuel]]/Tableau423[[#This Row],[Heures Annuelles]]*1820</f>
        <v>#DIV/0!</v>
      </c>
      <c r="G40" s="29">
        <f t="shared" si="0"/>
        <v>0</v>
      </c>
      <c r="H40" s="30" t="e">
        <f t="shared" si="1"/>
        <v>#DIV/0!</v>
      </c>
      <c r="I40" s="63" t="e">
        <f t="shared" si="2"/>
        <v>#DIV/0!</v>
      </c>
      <c r="J40" s="17"/>
      <c r="K40" s="62"/>
    </row>
    <row r="41" spans="1:19" ht="19.899999999999999" customHeight="1" x14ac:dyDescent="0.2">
      <c r="A41" s="34">
        <v>32</v>
      </c>
      <c r="B41" s="37"/>
      <c r="C41" s="38"/>
      <c r="D41" s="31">
        <f>SUM(Tableau423[[#This Row],[TBI et NBI Mensuel]]*12)</f>
        <v>0</v>
      </c>
      <c r="E41" s="32">
        <f>Tableau423[[#This Row],[NB Heures Mensuelles]]*12</f>
        <v>0</v>
      </c>
      <c r="F41" s="33" t="e">
        <f>Tableau423[[#This Row],[TBI-NBI Annuel]]/Tableau423[[#This Row],[Heures Annuelles]]*1820</f>
        <v>#DIV/0!</v>
      </c>
      <c r="G41" s="29">
        <f t="shared" si="0"/>
        <v>0</v>
      </c>
      <c r="H41" s="30" t="e">
        <f t="shared" si="1"/>
        <v>#DIV/0!</v>
      </c>
      <c r="I41" s="63" t="e">
        <f t="shared" si="2"/>
        <v>#DIV/0!</v>
      </c>
      <c r="J41" s="17"/>
      <c r="K41" s="62"/>
    </row>
    <row r="42" spans="1:19" ht="19.899999999999999" customHeight="1" x14ac:dyDescent="0.2">
      <c r="A42" s="34">
        <v>33</v>
      </c>
      <c r="B42" s="37"/>
      <c r="C42" s="38"/>
      <c r="D42" s="31">
        <f>SUM(Tableau423[[#This Row],[TBI et NBI Mensuel]]*12)</f>
        <v>0</v>
      </c>
      <c r="E42" s="32">
        <f>Tableau423[[#This Row],[NB Heures Mensuelles]]*12</f>
        <v>0</v>
      </c>
      <c r="F42" s="33" t="e">
        <f>Tableau423[[#This Row],[TBI-NBI Annuel]]/Tableau423[[#This Row],[Heures Annuelles]]*1820</f>
        <v>#DIV/0!</v>
      </c>
      <c r="G42" s="29">
        <f t="shared" si="0"/>
        <v>0</v>
      </c>
      <c r="H42" s="30" t="e">
        <f t="shared" si="1"/>
        <v>#DIV/0!</v>
      </c>
      <c r="I42" s="63" t="e">
        <f t="shared" si="2"/>
        <v>#DIV/0!</v>
      </c>
      <c r="J42" s="17"/>
      <c r="K42" s="62"/>
    </row>
    <row r="43" spans="1:19" ht="19.899999999999999" customHeight="1" x14ac:dyDescent="0.2">
      <c r="A43" s="34">
        <v>34</v>
      </c>
      <c r="B43" s="37"/>
      <c r="C43" s="38"/>
      <c r="D43" s="31">
        <f>SUM(Tableau423[[#This Row],[TBI et NBI Mensuel]]*12)</f>
        <v>0</v>
      </c>
      <c r="E43" s="32">
        <f>Tableau423[[#This Row],[NB Heures Mensuelles]]*12</f>
        <v>0</v>
      </c>
      <c r="F43" s="33" t="e">
        <f>Tableau423[[#This Row],[TBI-NBI Annuel]]/Tableau423[[#This Row],[Heures Annuelles]]*1820</f>
        <v>#DIV/0!</v>
      </c>
      <c r="G43" s="29">
        <f t="shared" si="0"/>
        <v>0</v>
      </c>
      <c r="H43" s="30" t="e">
        <f t="shared" si="1"/>
        <v>#DIV/0!</v>
      </c>
      <c r="I43" s="63" t="e">
        <f t="shared" si="2"/>
        <v>#DIV/0!</v>
      </c>
      <c r="J43" s="17"/>
      <c r="K43" s="62"/>
    </row>
    <row r="44" spans="1:19" ht="19.899999999999999" customHeight="1" x14ac:dyDescent="0.2">
      <c r="A44" s="34">
        <v>35</v>
      </c>
      <c r="B44" s="37"/>
      <c r="C44" s="38"/>
      <c r="D44" s="31">
        <f>SUM(Tableau423[[#This Row],[TBI et NBI Mensuel]]*12)</f>
        <v>0</v>
      </c>
      <c r="E44" s="32">
        <f>Tableau423[[#This Row],[NB Heures Mensuelles]]*12</f>
        <v>0</v>
      </c>
      <c r="F44" s="33" t="e">
        <f>Tableau423[[#This Row],[TBI-NBI Annuel]]/Tableau423[[#This Row],[Heures Annuelles]]*1820</f>
        <v>#DIV/0!</v>
      </c>
      <c r="G44" s="29">
        <f t="shared" si="0"/>
        <v>0</v>
      </c>
      <c r="H44" s="30" t="e">
        <f t="shared" si="1"/>
        <v>#DIV/0!</v>
      </c>
      <c r="I44" s="63" t="e">
        <f t="shared" si="2"/>
        <v>#DIV/0!</v>
      </c>
      <c r="J44" s="17"/>
      <c r="K44" s="62"/>
    </row>
    <row r="45" spans="1:19" ht="19.899999999999999" customHeight="1" x14ac:dyDescent="0.2">
      <c r="A45" s="34">
        <v>36</v>
      </c>
      <c r="B45" s="37"/>
      <c r="C45" s="38"/>
      <c r="D45" s="31">
        <f>SUM(Tableau423[[#This Row],[TBI et NBI Mensuel]]*12)</f>
        <v>0</v>
      </c>
      <c r="E45" s="32">
        <f>Tableau423[[#This Row],[NB Heures Mensuelles]]*12</f>
        <v>0</v>
      </c>
      <c r="F45" s="33" t="e">
        <f>Tableau423[[#This Row],[TBI-NBI Annuel]]/Tableau423[[#This Row],[Heures Annuelles]]*1820</f>
        <v>#DIV/0!</v>
      </c>
      <c r="G45" s="29">
        <f t="shared" si="0"/>
        <v>0</v>
      </c>
      <c r="H45" s="30" t="e">
        <f t="shared" si="1"/>
        <v>#DIV/0!</v>
      </c>
      <c r="I45" s="63" t="e">
        <f t="shared" si="2"/>
        <v>#DIV/0!</v>
      </c>
      <c r="J45" s="17"/>
      <c r="K45" s="62"/>
    </row>
    <row r="46" spans="1:19" ht="19.899999999999999" customHeight="1" x14ac:dyDescent="0.2">
      <c r="A46" s="34">
        <v>37</v>
      </c>
      <c r="B46" s="37"/>
      <c r="C46" s="38"/>
      <c r="D46" s="31">
        <f>SUM(Tableau423[[#This Row],[TBI et NBI Mensuel]]*12)</f>
        <v>0</v>
      </c>
      <c r="E46" s="32">
        <f>Tableau423[[#This Row],[NB Heures Mensuelles]]*12</f>
        <v>0</v>
      </c>
      <c r="F46" s="33" t="e">
        <f>Tableau423[[#This Row],[TBI-NBI Annuel]]/Tableau423[[#This Row],[Heures Annuelles]]*1820</f>
        <v>#DIV/0!</v>
      </c>
      <c r="G46" s="29">
        <f t="shared" si="0"/>
        <v>0</v>
      </c>
      <c r="H46" s="30" t="e">
        <f t="shared" si="1"/>
        <v>#DIV/0!</v>
      </c>
      <c r="I46" s="63" t="e">
        <f t="shared" si="2"/>
        <v>#DIV/0!</v>
      </c>
      <c r="J46" s="17"/>
      <c r="K46" s="62"/>
    </row>
    <row r="47" spans="1:19" ht="19.899999999999999" customHeight="1" x14ac:dyDescent="0.2">
      <c r="A47" s="34">
        <v>38</v>
      </c>
      <c r="B47" s="37"/>
      <c r="C47" s="38"/>
      <c r="D47" s="31">
        <f>SUM(Tableau423[[#This Row],[TBI et NBI Mensuel]]*12)</f>
        <v>0</v>
      </c>
      <c r="E47" s="32">
        <f>Tableau423[[#This Row],[NB Heures Mensuelles]]*12</f>
        <v>0</v>
      </c>
      <c r="F47" s="33" t="e">
        <f>Tableau423[[#This Row],[TBI-NBI Annuel]]/Tableau423[[#This Row],[Heures Annuelles]]*1820</f>
        <v>#DIV/0!</v>
      </c>
      <c r="G47" s="29">
        <f t="shared" si="0"/>
        <v>0</v>
      </c>
      <c r="H47" s="30" t="e">
        <f t="shared" si="1"/>
        <v>#DIV/0!</v>
      </c>
      <c r="I47" s="63" t="e">
        <f t="shared" si="2"/>
        <v>#DIV/0!</v>
      </c>
      <c r="J47" s="17"/>
      <c r="K47" s="62"/>
      <c r="M47" s="140" t="s">
        <v>37</v>
      </c>
      <c r="N47" s="140"/>
      <c r="O47" s="140"/>
      <c r="P47" s="140"/>
      <c r="Q47" s="140"/>
      <c r="R47" s="140"/>
      <c r="S47" s="140"/>
    </row>
    <row r="48" spans="1:19" ht="19.899999999999999" customHeight="1" x14ac:dyDescent="0.2">
      <c r="A48" s="34">
        <v>39</v>
      </c>
      <c r="B48" s="37"/>
      <c r="C48" s="38"/>
      <c r="D48" s="31">
        <f>SUM(Tableau423[[#This Row],[TBI et NBI Mensuel]]*12)</f>
        <v>0</v>
      </c>
      <c r="E48" s="32">
        <f>Tableau423[[#This Row],[NB Heures Mensuelles]]*12</f>
        <v>0</v>
      </c>
      <c r="F48" s="33" t="e">
        <f>Tableau423[[#This Row],[TBI-NBI Annuel]]/Tableau423[[#This Row],[Heures Annuelles]]*1820</f>
        <v>#DIV/0!</v>
      </c>
      <c r="G48" s="29">
        <f t="shared" si="0"/>
        <v>0</v>
      </c>
      <c r="H48" s="30" t="e">
        <f t="shared" si="1"/>
        <v>#DIV/0!</v>
      </c>
      <c r="I48" s="63" t="e">
        <f t="shared" si="2"/>
        <v>#DIV/0!</v>
      </c>
      <c r="J48" s="17"/>
      <c r="K48" s="62"/>
      <c r="M48" s="140"/>
      <c r="N48" s="140"/>
      <c r="O48" s="140"/>
      <c r="P48" s="140"/>
      <c r="Q48" s="140"/>
      <c r="R48" s="140"/>
      <c r="S48" s="140"/>
    </row>
    <row r="49" spans="1:19" ht="19.899999999999999" customHeight="1" x14ac:dyDescent="0.2">
      <c r="A49" s="34">
        <v>40</v>
      </c>
      <c r="B49" s="37"/>
      <c r="C49" s="38"/>
      <c r="D49" s="31">
        <f>SUM(Tableau423[[#This Row],[TBI et NBI Mensuel]]*12)</f>
        <v>0</v>
      </c>
      <c r="E49" s="32">
        <f>Tableau423[[#This Row],[NB Heures Mensuelles]]*12</f>
        <v>0</v>
      </c>
      <c r="F49" s="33" t="e">
        <f>Tableau423[[#This Row],[TBI-NBI Annuel]]/Tableau423[[#This Row],[Heures Annuelles]]*1820</f>
        <v>#DIV/0!</v>
      </c>
      <c r="G49" s="29">
        <f t="shared" si="0"/>
        <v>0</v>
      </c>
      <c r="H49" s="30" t="e">
        <f t="shared" si="1"/>
        <v>#DIV/0!</v>
      </c>
      <c r="I49" s="63" t="e">
        <f t="shared" si="2"/>
        <v>#DIV/0!</v>
      </c>
      <c r="J49" s="17"/>
      <c r="K49" s="62"/>
      <c r="M49" s="140"/>
      <c r="N49" s="140"/>
      <c r="O49" s="140"/>
      <c r="P49" s="140"/>
      <c r="Q49" s="140"/>
      <c r="R49" s="140"/>
      <c r="S49" s="140"/>
    </row>
    <row r="50" spans="1:19" ht="19.899999999999999" customHeight="1" x14ac:dyDescent="0.2">
      <c r="A50" s="34">
        <v>41</v>
      </c>
      <c r="B50" s="37"/>
      <c r="C50" s="38"/>
      <c r="D50" s="31">
        <f>SUM(Tableau423[[#This Row],[TBI et NBI Mensuel]]*12)</f>
        <v>0</v>
      </c>
      <c r="E50" s="32">
        <f>Tableau423[[#This Row],[NB Heures Mensuelles]]*12</f>
        <v>0</v>
      </c>
      <c r="F50" s="33" t="e">
        <f>Tableau423[[#This Row],[TBI-NBI Annuel]]/Tableau423[[#This Row],[Heures Annuelles]]*1820</f>
        <v>#DIV/0!</v>
      </c>
      <c r="G50" s="29">
        <f t="shared" si="0"/>
        <v>0</v>
      </c>
      <c r="H50" s="30" t="e">
        <f t="shared" si="1"/>
        <v>#DIV/0!</v>
      </c>
      <c r="I50" s="63" t="e">
        <f t="shared" si="2"/>
        <v>#DIV/0!</v>
      </c>
      <c r="J50" s="17"/>
      <c r="K50" s="62"/>
      <c r="M50" s="86"/>
      <c r="N50" s="86"/>
      <c r="O50" s="86"/>
      <c r="P50" s="86"/>
    </row>
    <row r="51" spans="1:19" ht="19.899999999999999" customHeight="1" x14ac:dyDescent="0.2">
      <c r="A51" s="34">
        <v>42</v>
      </c>
      <c r="B51" s="37"/>
      <c r="C51" s="38"/>
      <c r="D51" s="31">
        <f>SUM(Tableau423[[#This Row],[TBI et NBI Mensuel]]*12)</f>
        <v>0</v>
      </c>
      <c r="E51" s="32">
        <f>Tableau423[[#This Row],[NB Heures Mensuelles]]*12</f>
        <v>0</v>
      </c>
      <c r="F51" s="33" t="e">
        <f>Tableau423[[#This Row],[TBI-NBI Annuel]]/Tableau423[[#This Row],[Heures Annuelles]]*1820</f>
        <v>#DIV/0!</v>
      </c>
      <c r="G51" s="29">
        <f t="shared" si="0"/>
        <v>0</v>
      </c>
      <c r="H51" s="30" t="e">
        <f t="shared" si="1"/>
        <v>#DIV/0!</v>
      </c>
      <c r="I51" s="63" t="e">
        <f t="shared" si="2"/>
        <v>#DIV/0!</v>
      </c>
      <c r="J51" s="17"/>
      <c r="K51" s="62"/>
      <c r="M51" s="86"/>
      <c r="N51" s="86"/>
      <c r="O51" s="86"/>
      <c r="P51" s="86"/>
    </row>
    <row r="52" spans="1:19" ht="19.899999999999999" customHeight="1" x14ac:dyDescent="0.2">
      <c r="A52" s="34">
        <v>43</v>
      </c>
      <c r="B52" s="37"/>
      <c r="C52" s="38"/>
      <c r="D52" s="31">
        <f>SUM(Tableau423[[#This Row],[TBI et NBI Mensuel]]*12)</f>
        <v>0</v>
      </c>
      <c r="E52" s="32">
        <f>Tableau423[[#This Row],[NB Heures Mensuelles]]*12</f>
        <v>0</v>
      </c>
      <c r="F52" s="33" t="e">
        <f>Tableau423[[#This Row],[TBI-NBI Annuel]]/Tableau423[[#This Row],[Heures Annuelles]]*1820</f>
        <v>#DIV/0!</v>
      </c>
      <c r="G52" s="29">
        <f t="shared" si="0"/>
        <v>0</v>
      </c>
      <c r="H52" s="30" t="e">
        <f t="shared" si="1"/>
        <v>#DIV/0!</v>
      </c>
      <c r="I52" s="63" t="e">
        <f t="shared" si="2"/>
        <v>#DIV/0!</v>
      </c>
      <c r="J52" s="17"/>
      <c r="K52" s="62"/>
    </row>
    <row r="53" spans="1:19" ht="19.899999999999999" customHeight="1" x14ac:dyDescent="0.2">
      <c r="A53" s="34">
        <v>44</v>
      </c>
      <c r="B53" s="37"/>
      <c r="C53" s="38"/>
      <c r="D53" s="31">
        <f>SUM(Tableau423[[#This Row],[TBI et NBI Mensuel]]*12)</f>
        <v>0</v>
      </c>
      <c r="E53" s="32">
        <f>Tableau423[[#This Row],[NB Heures Mensuelles]]*12</f>
        <v>0</v>
      </c>
      <c r="F53" s="33" t="e">
        <f>Tableau423[[#This Row],[TBI-NBI Annuel]]/Tableau423[[#This Row],[Heures Annuelles]]*1820</f>
        <v>#DIV/0!</v>
      </c>
      <c r="G53" s="29">
        <f t="shared" si="0"/>
        <v>0</v>
      </c>
      <c r="H53" s="30" t="e">
        <f t="shared" si="1"/>
        <v>#DIV/0!</v>
      </c>
      <c r="I53" s="63" t="e">
        <f t="shared" si="2"/>
        <v>#DIV/0!</v>
      </c>
      <c r="J53" s="17"/>
      <c r="K53" s="62"/>
      <c r="M53" s="86"/>
      <c r="N53" s="86"/>
      <c r="O53" s="86"/>
      <c r="P53" s="86"/>
      <c r="Q53" s="86"/>
      <c r="R53" s="86"/>
      <c r="S53" s="86"/>
    </row>
    <row r="54" spans="1:19" ht="19.899999999999999" customHeight="1" x14ac:dyDescent="0.2">
      <c r="A54" s="34">
        <v>45</v>
      </c>
      <c r="B54" s="37"/>
      <c r="C54" s="38"/>
      <c r="D54" s="31">
        <f>SUM(Tableau423[[#This Row],[TBI et NBI Mensuel]]*12)</f>
        <v>0</v>
      </c>
      <c r="E54" s="32">
        <f>Tableau423[[#This Row],[NB Heures Mensuelles]]*12</f>
        <v>0</v>
      </c>
      <c r="F54" s="33" t="e">
        <f>Tableau423[[#This Row],[TBI-NBI Annuel]]/Tableau423[[#This Row],[Heures Annuelles]]*1820</f>
        <v>#DIV/0!</v>
      </c>
      <c r="G54" s="29">
        <f t="shared" si="0"/>
        <v>0</v>
      </c>
      <c r="H54" s="30" t="e">
        <f t="shared" si="1"/>
        <v>#DIV/0!</v>
      </c>
      <c r="I54" s="63" t="e">
        <f t="shared" si="2"/>
        <v>#DIV/0!</v>
      </c>
      <c r="J54" s="17"/>
      <c r="K54" s="62"/>
    </row>
    <row r="55" spans="1:19" ht="19.899999999999999" customHeight="1" x14ac:dyDescent="0.2">
      <c r="A55" s="34">
        <v>46</v>
      </c>
      <c r="B55" s="37"/>
      <c r="C55" s="38"/>
      <c r="D55" s="31">
        <f>SUM(Tableau423[[#This Row],[TBI et NBI Mensuel]]*12)</f>
        <v>0</v>
      </c>
      <c r="E55" s="32">
        <f>Tableau423[[#This Row],[NB Heures Mensuelles]]*12</f>
        <v>0</v>
      </c>
      <c r="F55" s="33" t="e">
        <f>Tableau423[[#This Row],[TBI-NBI Annuel]]/Tableau423[[#This Row],[Heures Annuelles]]*1820</f>
        <v>#DIV/0!</v>
      </c>
      <c r="G55" s="29">
        <f t="shared" si="0"/>
        <v>0</v>
      </c>
      <c r="H55" s="30" t="e">
        <f t="shared" si="1"/>
        <v>#DIV/0!</v>
      </c>
      <c r="I55" s="63" t="e">
        <f t="shared" si="2"/>
        <v>#DIV/0!</v>
      </c>
      <c r="J55" s="17"/>
      <c r="K55" s="62"/>
    </row>
    <row r="56" spans="1:19" ht="19.899999999999999" customHeight="1" x14ac:dyDescent="0.2">
      <c r="A56" s="34">
        <v>47</v>
      </c>
      <c r="B56" s="37"/>
      <c r="C56" s="38"/>
      <c r="D56" s="31">
        <f>SUM(Tableau423[[#This Row],[TBI et NBI Mensuel]]*12)</f>
        <v>0</v>
      </c>
      <c r="E56" s="32">
        <f>Tableau423[[#This Row],[NB Heures Mensuelles]]*12</f>
        <v>0</v>
      </c>
      <c r="F56" s="33" t="e">
        <f>Tableau423[[#This Row],[TBI-NBI Annuel]]/Tableau423[[#This Row],[Heures Annuelles]]*1820</f>
        <v>#DIV/0!</v>
      </c>
      <c r="G56" s="29">
        <f t="shared" si="0"/>
        <v>0</v>
      </c>
      <c r="H56" s="30" t="e">
        <f t="shared" si="1"/>
        <v>#DIV/0!</v>
      </c>
      <c r="I56" s="63" t="e">
        <f t="shared" si="2"/>
        <v>#DIV/0!</v>
      </c>
      <c r="J56" s="17"/>
      <c r="K56" s="62"/>
    </row>
    <row r="57" spans="1:19" ht="19.899999999999999" customHeight="1" x14ac:dyDescent="0.2">
      <c r="A57" s="34">
        <v>48</v>
      </c>
      <c r="B57" s="37"/>
      <c r="C57" s="38"/>
      <c r="D57" s="31">
        <f>SUM(Tableau423[[#This Row],[TBI et NBI Mensuel]]*12)</f>
        <v>0</v>
      </c>
      <c r="E57" s="32">
        <f>Tableau423[[#This Row],[NB Heures Mensuelles]]*12</f>
        <v>0</v>
      </c>
      <c r="F57" s="33" t="e">
        <f>Tableau423[[#This Row],[TBI-NBI Annuel]]/Tableau423[[#This Row],[Heures Annuelles]]*1820</f>
        <v>#DIV/0!</v>
      </c>
      <c r="G57" s="29">
        <f t="shared" si="0"/>
        <v>0</v>
      </c>
      <c r="H57" s="30" t="e">
        <f t="shared" si="1"/>
        <v>#DIV/0!</v>
      </c>
      <c r="I57" s="63" t="e">
        <f t="shared" si="2"/>
        <v>#DIV/0!</v>
      </c>
      <c r="J57" s="17"/>
      <c r="K57" s="62"/>
    </row>
    <row r="58" spans="1:19" ht="19.899999999999999" customHeight="1" x14ac:dyDescent="0.2">
      <c r="A58" s="34">
        <v>49</v>
      </c>
      <c r="B58" s="37"/>
      <c r="C58" s="38"/>
      <c r="D58" s="31">
        <f>SUM(Tableau423[[#This Row],[TBI et NBI Mensuel]]*12)</f>
        <v>0</v>
      </c>
      <c r="E58" s="32">
        <f>Tableau423[[#This Row],[NB Heures Mensuelles]]*12</f>
        <v>0</v>
      </c>
      <c r="F58" s="33" t="e">
        <f>Tableau423[[#This Row],[TBI-NBI Annuel]]/Tableau423[[#This Row],[Heures Annuelles]]*1820</f>
        <v>#DIV/0!</v>
      </c>
      <c r="G58" s="29">
        <f t="shared" si="0"/>
        <v>0</v>
      </c>
      <c r="H58" s="30" t="e">
        <f t="shared" si="1"/>
        <v>#DIV/0!</v>
      </c>
      <c r="I58" s="63" t="e">
        <f t="shared" si="2"/>
        <v>#DIV/0!</v>
      </c>
      <c r="J58" s="17"/>
      <c r="K58" s="62"/>
    </row>
    <row r="59" spans="1:19" ht="19.899999999999999" customHeight="1" x14ac:dyDescent="0.2">
      <c r="A59" s="34">
        <v>50</v>
      </c>
      <c r="B59" s="37"/>
      <c r="C59" s="38"/>
      <c r="D59" s="31">
        <f>SUM(Tableau423[[#This Row],[TBI et NBI Mensuel]]*12)</f>
        <v>0</v>
      </c>
      <c r="E59" s="32">
        <f>Tableau423[[#This Row],[NB Heures Mensuelles]]*12</f>
        <v>0</v>
      </c>
      <c r="F59" s="33" t="e">
        <f>Tableau423[[#This Row],[TBI-NBI Annuel]]/Tableau423[[#This Row],[Heures Annuelles]]*1820</f>
        <v>#DIV/0!</v>
      </c>
      <c r="G59" s="29">
        <f t="shared" si="0"/>
        <v>0</v>
      </c>
      <c r="H59" s="30" t="e">
        <f t="shared" si="1"/>
        <v>#DIV/0!</v>
      </c>
      <c r="I59" s="63" t="e">
        <f t="shared" si="2"/>
        <v>#DIV/0!</v>
      </c>
      <c r="J59" s="17"/>
      <c r="K59" s="62"/>
      <c r="M59" s="86"/>
      <c r="N59" s="86"/>
      <c r="O59" s="86"/>
      <c r="P59" s="86"/>
    </row>
    <row r="60" spans="1:19" ht="19.899999999999999" customHeight="1" x14ac:dyDescent="0.2">
      <c r="A60" s="34">
        <v>51</v>
      </c>
      <c r="B60" s="37"/>
      <c r="C60" s="38"/>
      <c r="D60" s="31">
        <f>SUM(Tableau423[[#This Row],[TBI et NBI Mensuel]]*12)</f>
        <v>0</v>
      </c>
      <c r="E60" s="32">
        <f>Tableau423[[#This Row],[NB Heures Mensuelles]]*12</f>
        <v>0</v>
      </c>
      <c r="F60" s="33" t="e">
        <f>Tableau423[[#This Row],[TBI-NBI Annuel]]/Tableau423[[#This Row],[Heures Annuelles]]*1820</f>
        <v>#DIV/0!</v>
      </c>
      <c r="G60" s="29">
        <f t="shared" si="0"/>
        <v>0</v>
      </c>
      <c r="H60" s="30" t="e">
        <f t="shared" si="1"/>
        <v>#DIV/0!</v>
      </c>
      <c r="I60" s="63" t="e">
        <f t="shared" si="2"/>
        <v>#DIV/0!</v>
      </c>
      <c r="J60" s="17"/>
      <c r="K60" s="62"/>
    </row>
    <row r="61" spans="1:19" ht="19.899999999999999" customHeight="1" x14ac:dyDescent="0.2">
      <c r="A61" s="34">
        <v>52</v>
      </c>
      <c r="B61" s="37"/>
      <c r="C61" s="38"/>
      <c r="D61" s="31">
        <f>SUM(Tableau423[[#This Row],[TBI et NBI Mensuel]]*12)</f>
        <v>0</v>
      </c>
      <c r="E61" s="32">
        <f>Tableau423[[#This Row],[NB Heures Mensuelles]]*12</f>
        <v>0</v>
      </c>
      <c r="F61" s="33" t="e">
        <f>Tableau423[[#This Row],[TBI-NBI Annuel]]/Tableau423[[#This Row],[Heures Annuelles]]*1820</f>
        <v>#DIV/0!</v>
      </c>
      <c r="G61" s="29">
        <f t="shared" si="0"/>
        <v>0</v>
      </c>
      <c r="H61" s="30" t="e">
        <f t="shared" si="1"/>
        <v>#DIV/0!</v>
      </c>
      <c r="I61" s="63" t="e">
        <f t="shared" si="2"/>
        <v>#DIV/0!</v>
      </c>
      <c r="J61" s="17"/>
      <c r="K61" s="62"/>
    </row>
    <row r="62" spans="1:19" ht="19.899999999999999" customHeight="1" x14ac:dyDescent="0.2">
      <c r="A62" s="34">
        <v>53</v>
      </c>
      <c r="B62" s="37"/>
      <c r="C62" s="38"/>
      <c r="D62" s="31">
        <f>SUM(Tableau423[[#This Row],[TBI et NBI Mensuel]]*12)</f>
        <v>0</v>
      </c>
      <c r="E62" s="32">
        <f>Tableau423[[#This Row],[NB Heures Mensuelles]]*12</f>
        <v>0</v>
      </c>
      <c r="F62" s="33" t="e">
        <f>Tableau423[[#This Row],[TBI-NBI Annuel]]/Tableau423[[#This Row],[Heures Annuelles]]*1820</f>
        <v>#DIV/0!</v>
      </c>
      <c r="G62" s="29">
        <f t="shared" si="0"/>
        <v>0</v>
      </c>
      <c r="H62" s="30" t="e">
        <f t="shared" si="1"/>
        <v>#DIV/0!</v>
      </c>
      <c r="I62" s="63" t="e">
        <f t="shared" si="2"/>
        <v>#DIV/0!</v>
      </c>
      <c r="J62" s="17"/>
      <c r="K62" s="62"/>
    </row>
    <row r="63" spans="1:19" ht="19.899999999999999" customHeight="1" x14ac:dyDescent="0.2">
      <c r="A63" s="34">
        <v>54</v>
      </c>
      <c r="B63" s="37"/>
      <c r="C63" s="38"/>
      <c r="D63" s="31">
        <f>SUM(Tableau423[[#This Row],[TBI et NBI Mensuel]]*12)</f>
        <v>0</v>
      </c>
      <c r="E63" s="32">
        <f>Tableau423[[#This Row],[NB Heures Mensuelles]]*12</f>
        <v>0</v>
      </c>
      <c r="F63" s="33" t="e">
        <f>Tableau423[[#This Row],[TBI-NBI Annuel]]/Tableau423[[#This Row],[Heures Annuelles]]*1820</f>
        <v>#DIV/0!</v>
      </c>
      <c r="G63" s="29">
        <f t="shared" si="0"/>
        <v>0</v>
      </c>
      <c r="H63" s="30" t="e">
        <f t="shared" si="1"/>
        <v>#DIV/0!</v>
      </c>
      <c r="I63" s="63" t="e">
        <f t="shared" si="2"/>
        <v>#DIV/0!</v>
      </c>
      <c r="J63" s="17"/>
      <c r="K63" s="62"/>
    </row>
    <row r="64" spans="1:19" ht="19.899999999999999" customHeight="1" x14ac:dyDescent="0.2">
      <c r="A64" s="34">
        <v>55</v>
      </c>
      <c r="B64" s="37"/>
      <c r="C64" s="38"/>
      <c r="D64" s="31">
        <f>SUM(Tableau423[[#This Row],[TBI et NBI Mensuel]]*12)</f>
        <v>0</v>
      </c>
      <c r="E64" s="32">
        <f>Tableau423[[#This Row],[NB Heures Mensuelles]]*12</f>
        <v>0</v>
      </c>
      <c r="F64" s="33" t="e">
        <f>Tableau423[[#This Row],[TBI-NBI Annuel]]/Tableau423[[#This Row],[Heures Annuelles]]*1820</f>
        <v>#DIV/0!</v>
      </c>
      <c r="G64" s="29">
        <f t="shared" si="0"/>
        <v>0</v>
      </c>
      <c r="H64" s="30" t="e">
        <f t="shared" si="1"/>
        <v>#DIV/0!</v>
      </c>
      <c r="I64" s="63" t="e">
        <f t="shared" si="2"/>
        <v>#DIV/0!</v>
      </c>
      <c r="J64" s="17"/>
      <c r="K64" s="62"/>
    </row>
    <row r="65" spans="1:19" ht="19.899999999999999" customHeight="1" x14ac:dyDescent="0.2">
      <c r="A65" s="34">
        <v>56</v>
      </c>
      <c r="B65" s="37"/>
      <c r="C65" s="38"/>
      <c r="D65" s="31">
        <f>SUM(Tableau423[[#This Row],[TBI et NBI Mensuel]]*12)</f>
        <v>0</v>
      </c>
      <c r="E65" s="32">
        <f>Tableau423[[#This Row],[NB Heures Mensuelles]]*12</f>
        <v>0</v>
      </c>
      <c r="F65" s="33" t="e">
        <f>Tableau423[[#This Row],[TBI-NBI Annuel]]/Tableau423[[#This Row],[Heures Annuelles]]*1820</f>
        <v>#DIV/0!</v>
      </c>
      <c r="G65" s="29">
        <f t="shared" si="0"/>
        <v>0</v>
      </c>
      <c r="H65" s="30" t="e">
        <f t="shared" si="1"/>
        <v>#DIV/0!</v>
      </c>
      <c r="I65" s="63" t="e">
        <f t="shared" si="2"/>
        <v>#DIV/0!</v>
      </c>
      <c r="J65" s="17"/>
      <c r="K65" s="62"/>
      <c r="M65" s="141" t="s">
        <v>34</v>
      </c>
      <c r="N65" s="141"/>
      <c r="O65" s="141"/>
      <c r="P65" s="141"/>
      <c r="Q65" s="141"/>
      <c r="R65" s="141"/>
      <c r="S65" s="141"/>
    </row>
    <row r="66" spans="1:19" ht="19.899999999999999" customHeight="1" x14ac:dyDescent="0.2">
      <c r="A66" s="34">
        <v>57</v>
      </c>
      <c r="B66" s="37"/>
      <c r="C66" s="38"/>
      <c r="D66" s="31">
        <f>SUM(Tableau423[[#This Row],[TBI et NBI Mensuel]]*12)</f>
        <v>0</v>
      </c>
      <c r="E66" s="32">
        <f>Tableau423[[#This Row],[NB Heures Mensuelles]]*12</f>
        <v>0</v>
      </c>
      <c r="F66" s="33" t="e">
        <f>Tableau423[[#This Row],[TBI-NBI Annuel]]/Tableau423[[#This Row],[Heures Annuelles]]*1820</f>
        <v>#DIV/0!</v>
      </c>
      <c r="G66" s="29">
        <f t="shared" si="0"/>
        <v>0</v>
      </c>
      <c r="H66" s="30" t="e">
        <f t="shared" si="1"/>
        <v>#DIV/0!</v>
      </c>
      <c r="I66" s="63" t="e">
        <f t="shared" si="2"/>
        <v>#DIV/0!</v>
      </c>
      <c r="J66" s="17"/>
      <c r="K66" s="62"/>
      <c r="M66" s="142" t="s">
        <v>63</v>
      </c>
      <c r="N66" s="142"/>
      <c r="O66" s="142"/>
      <c r="P66" s="142"/>
      <c r="Q66" s="142"/>
      <c r="R66" s="142"/>
      <c r="S66" s="142"/>
    </row>
    <row r="67" spans="1:19" ht="19.899999999999999" customHeight="1" x14ac:dyDescent="0.2">
      <c r="A67" s="34">
        <v>58</v>
      </c>
      <c r="B67" s="66"/>
      <c r="C67" s="67"/>
      <c r="D67" s="31">
        <f>SUM(Tableau423[[#This Row],[TBI et NBI Mensuel]]*12)</f>
        <v>0</v>
      </c>
      <c r="E67" s="32">
        <f>Tableau423[[#This Row],[NB Heures Mensuelles]]*12</f>
        <v>0</v>
      </c>
      <c r="F67" s="33" t="e">
        <f>Tableau423[[#This Row],[TBI-NBI Annuel]]/Tableau423[[#This Row],[Heures Annuelles]]*1820</f>
        <v>#DIV/0!</v>
      </c>
      <c r="G67" s="29">
        <f t="shared" si="0"/>
        <v>0</v>
      </c>
      <c r="H67" s="30" t="e">
        <f t="shared" si="1"/>
        <v>#DIV/0!</v>
      </c>
      <c r="I67" s="63" t="e">
        <f t="shared" si="2"/>
        <v>#DIV/0!</v>
      </c>
      <c r="J67" s="17"/>
      <c r="K67" s="62"/>
      <c r="M67" s="142"/>
      <c r="N67" s="142"/>
      <c r="O67" s="142"/>
      <c r="P67" s="142"/>
      <c r="Q67" s="142"/>
      <c r="R67" s="142"/>
      <c r="S67" s="142"/>
    </row>
    <row r="68" spans="1:19" ht="19.899999999999999" customHeight="1" x14ac:dyDescent="0.2">
      <c r="A68" s="34">
        <v>59</v>
      </c>
      <c r="B68" s="66"/>
      <c r="C68" s="67"/>
      <c r="D68" s="31">
        <f>SUM(Tableau423[[#This Row],[TBI et NBI Mensuel]]*12)</f>
        <v>0</v>
      </c>
      <c r="E68" s="32">
        <f>Tableau423[[#This Row],[NB Heures Mensuelles]]*12</f>
        <v>0</v>
      </c>
      <c r="F68" s="33" t="e">
        <f>Tableau423[[#This Row],[TBI-NBI Annuel]]/Tableau423[[#This Row],[Heures Annuelles]]*1820</f>
        <v>#DIV/0!</v>
      </c>
      <c r="G68" s="29">
        <f t="shared" si="0"/>
        <v>0</v>
      </c>
      <c r="H68" s="30" t="e">
        <f t="shared" si="1"/>
        <v>#DIV/0!</v>
      </c>
      <c r="I68" s="63" t="e">
        <f t="shared" si="2"/>
        <v>#DIV/0!</v>
      </c>
      <c r="J68" s="17"/>
      <c r="K68" s="62"/>
      <c r="M68" s="142"/>
      <c r="N68" s="142"/>
      <c r="O68" s="142"/>
      <c r="P68" s="142"/>
      <c r="Q68" s="142"/>
      <c r="R68" s="142"/>
      <c r="S68" s="142"/>
    </row>
    <row r="69" spans="1:19" ht="19.899999999999999" customHeight="1" x14ac:dyDescent="0.2">
      <c r="A69" s="34">
        <v>60</v>
      </c>
      <c r="B69" s="66"/>
      <c r="C69" s="67"/>
      <c r="D69" s="31">
        <f>SUM(Tableau423[[#This Row],[TBI et NBI Mensuel]]*12)</f>
        <v>0</v>
      </c>
      <c r="E69" s="32">
        <f>Tableau423[[#This Row],[NB Heures Mensuelles]]*12</f>
        <v>0</v>
      </c>
      <c r="F69" s="33" t="e">
        <f>Tableau423[[#This Row],[TBI-NBI Annuel]]/Tableau423[[#This Row],[Heures Annuelles]]*1820</f>
        <v>#DIV/0!</v>
      </c>
      <c r="G69" s="29">
        <f t="shared" si="0"/>
        <v>0</v>
      </c>
      <c r="H69" s="30" t="e">
        <f t="shared" si="1"/>
        <v>#DIV/0!</v>
      </c>
      <c r="I69" s="63" t="e">
        <f t="shared" si="2"/>
        <v>#DIV/0!</v>
      </c>
      <c r="J69" s="17"/>
      <c r="K69" s="62"/>
      <c r="M69" s="142"/>
      <c r="N69" s="142"/>
      <c r="O69" s="142"/>
      <c r="P69" s="142"/>
      <c r="Q69" s="142"/>
      <c r="R69" s="142"/>
      <c r="S69" s="142"/>
    </row>
    <row r="70" spans="1:19" ht="19.899999999999999" customHeight="1" x14ac:dyDescent="0.2">
      <c r="A70" s="34">
        <v>61</v>
      </c>
      <c r="B70" s="37"/>
      <c r="C70" s="38"/>
      <c r="D70" s="31">
        <f>SUM(Tableau423[[#This Row],[TBI et NBI Mensuel]]*12)</f>
        <v>0</v>
      </c>
      <c r="E70" s="32">
        <f>Tableau423[[#This Row],[NB Heures Mensuelles]]*12</f>
        <v>0</v>
      </c>
      <c r="F70" s="33" t="e">
        <f>Tableau423[[#This Row],[TBI-NBI Annuel]]/Tableau423[[#This Row],[Heures Annuelles]]*1820</f>
        <v>#DIV/0!</v>
      </c>
      <c r="G70" s="29">
        <f t="shared" si="0"/>
        <v>0</v>
      </c>
      <c r="H70" s="30" t="e">
        <f t="shared" si="1"/>
        <v>#DIV/0!</v>
      </c>
      <c r="I70" s="63" t="e">
        <f t="shared" si="2"/>
        <v>#DIV/0!</v>
      </c>
      <c r="J70" s="17"/>
      <c r="K70" s="62"/>
      <c r="M70" s="142"/>
      <c r="N70" s="142"/>
      <c r="O70" s="142"/>
      <c r="P70" s="142"/>
      <c r="Q70" s="142"/>
      <c r="R70" s="142"/>
      <c r="S70" s="142"/>
    </row>
    <row r="71" spans="1:19" ht="19.899999999999999" customHeight="1" x14ac:dyDescent="0.2">
      <c r="A71" s="34">
        <v>62</v>
      </c>
      <c r="B71" s="37"/>
      <c r="C71" s="38"/>
      <c r="D71" s="31">
        <f>SUM(Tableau423[[#This Row],[TBI et NBI Mensuel]]*12)</f>
        <v>0</v>
      </c>
      <c r="E71" s="32">
        <f>Tableau423[[#This Row],[NB Heures Mensuelles]]*12</f>
        <v>0</v>
      </c>
      <c r="F71" s="33" t="e">
        <f>Tableau423[[#This Row],[TBI-NBI Annuel]]/Tableau423[[#This Row],[Heures Annuelles]]*1820</f>
        <v>#DIV/0!</v>
      </c>
      <c r="G71" s="29">
        <f t="shared" si="0"/>
        <v>0</v>
      </c>
      <c r="H71" s="30" t="e">
        <f t="shared" si="1"/>
        <v>#DIV/0!</v>
      </c>
      <c r="I71" s="63" t="e">
        <f t="shared" si="2"/>
        <v>#DIV/0!</v>
      </c>
      <c r="J71" s="17"/>
      <c r="K71" s="62"/>
    </row>
    <row r="72" spans="1:19" ht="19.899999999999999" customHeight="1" x14ac:dyDescent="0.2">
      <c r="A72" s="34">
        <v>63</v>
      </c>
      <c r="B72" s="37"/>
      <c r="C72" s="38"/>
      <c r="D72" s="31">
        <f>SUM(Tableau423[[#This Row],[TBI et NBI Mensuel]]*12)</f>
        <v>0</v>
      </c>
      <c r="E72" s="32">
        <f>Tableau423[[#This Row],[NB Heures Mensuelles]]*12</f>
        <v>0</v>
      </c>
      <c r="F72" s="33" t="e">
        <f>Tableau423[[#This Row],[TBI-NBI Annuel]]/Tableau423[[#This Row],[Heures Annuelles]]*1820</f>
        <v>#DIV/0!</v>
      </c>
      <c r="G72" s="29">
        <f t="shared" si="0"/>
        <v>0</v>
      </c>
      <c r="H72" s="30" t="e">
        <f t="shared" si="1"/>
        <v>#DIV/0!</v>
      </c>
      <c r="I72" s="63" t="e">
        <f t="shared" si="2"/>
        <v>#DIV/0!</v>
      </c>
      <c r="J72" s="17"/>
      <c r="K72" s="62"/>
    </row>
    <row r="73" spans="1:19" ht="19.899999999999999" customHeight="1" x14ac:dyDescent="0.2">
      <c r="A73" s="34">
        <v>64</v>
      </c>
      <c r="B73" s="37"/>
      <c r="C73" s="38"/>
      <c r="D73" s="31">
        <f>SUM(Tableau423[[#This Row],[TBI et NBI Mensuel]]*12)</f>
        <v>0</v>
      </c>
      <c r="E73" s="32">
        <f>Tableau423[[#This Row],[NB Heures Mensuelles]]*12</f>
        <v>0</v>
      </c>
      <c r="F73" s="33" t="e">
        <f>Tableau423[[#This Row],[TBI-NBI Annuel]]/Tableau423[[#This Row],[Heures Annuelles]]*1820</f>
        <v>#DIV/0!</v>
      </c>
      <c r="G73" s="29">
        <f t="shared" si="0"/>
        <v>0</v>
      </c>
      <c r="H73" s="30" t="e">
        <f t="shared" si="1"/>
        <v>#DIV/0!</v>
      </c>
      <c r="I73" s="63" t="e">
        <f t="shared" si="2"/>
        <v>#DIV/0!</v>
      </c>
      <c r="J73" s="17"/>
      <c r="K73" s="62"/>
    </row>
    <row r="74" spans="1:19" ht="19.899999999999999" customHeight="1" x14ac:dyDescent="0.2">
      <c r="A74" s="34">
        <v>65</v>
      </c>
      <c r="B74" s="66"/>
      <c r="C74" s="67"/>
      <c r="D74" s="68">
        <f>SUM(Tableau423[[#This Row],[TBI et NBI Mensuel]]*12)</f>
        <v>0</v>
      </c>
      <c r="E74" s="69">
        <f>Tableau423[[#This Row],[NB Heures Mensuelles]]*12</f>
        <v>0</v>
      </c>
      <c r="F74" s="70" t="e">
        <f>Tableau423[[#This Row],[TBI-NBI Annuel]]/Tableau423[[#This Row],[Heures Annuelles]]*1820</f>
        <v>#DIV/0!</v>
      </c>
      <c r="G74" s="29">
        <f t="shared" ref="G74:G137" si="3">(D74/12)*2.58%</f>
        <v>0</v>
      </c>
      <c r="H74" s="71" t="e">
        <f t="shared" ref="H74:H105" si="4">IF(G74&lt;=O$12,G74,O$12)</f>
        <v>#DIV/0!</v>
      </c>
      <c r="I74" s="72" t="e">
        <f t="shared" ref="I74:I105" si="5">G74-H74</f>
        <v>#DIV/0!</v>
      </c>
      <c r="J74" s="17"/>
      <c r="K74" s="62"/>
    </row>
    <row r="75" spans="1:19" ht="19.899999999999999" customHeight="1" x14ac:dyDescent="0.2">
      <c r="A75" s="34">
        <v>66</v>
      </c>
      <c r="B75" s="66"/>
      <c r="C75" s="67"/>
      <c r="D75" s="68">
        <f>SUM(Tableau423[[#This Row],[TBI et NBI Mensuel]]*12)</f>
        <v>0</v>
      </c>
      <c r="E75" s="69">
        <f>Tableau423[[#This Row],[NB Heures Mensuelles]]*12</f>
        <v>0</v>
      </c>
      <c r="F75" s="70" t="e">
        <f>Tableau423[[#This Row],[TBI-NBI Annuel]]/Tableau423[[#This Row],[Heures Annuelles]]*1820</f>
        <v>#DIV/0!</v>
      </c>
      <c r="G75" s="29">
        <f t="shared" si="3"/>
        <v>0</v>
      </c>
      <c r="H75" s="71" t="e">
        <f t="shared" si="4"/>
        <v>#DIV/0!</v>
      </c>
      <c r="I75" s="72" t="e">
        <f t="shared" si="5"/>
        <v>#DIV/0!</v>
      </c>
      <c r="J75" s="17"/>
      <c r="K75" s="62"/>
    </row>
    <row r="76" spans="1:19" ht="19.899999999999999" customHeight="1" x14ac:dyDescent="0.2">
      <c r="A76" s="34">
        <v>67</v>
      </c>
      <c r="B76" s="66"/>
      <c r="C76" s="67"/>
      <c r="D76" s="68">
        <f>SUM(Tableau423[[#This Row],[TBI et NBI Mensuel]]*12)</f>
        <v>0</v>
      </c>
      <c r="E76" s="69">
        <f>Tableau423[[#This Row],[NB Heures Mensuelles]]*12</f>
        <v>0</v>
      </c>
      <c r="F76" s="70" t="e">
        <f>Tableau423[[#This Row],[TBI-NBI Annuel]]/Tableau423[[#This Row],[Heures Annuelles]]*1820</f>
        <v>#DIV/0!</v>
      </c>
      <c r="G76" s="29">
        <f t="shared" si="3"/>
        <v>0</v>
      </c>
      <c r="H76" s="71" t="e">
        <f t="shared" si="4"/>
        <v>#DIV/0!</v>
      </c>
      <c r="I76" s="72" t="e">
        <f t="shared" si="5"/>
        <v>#DIV/0!</v>
      </c>
      <c r="J76" s="17"/>
      <c r="K76" s="62"/>
    </row>
    <row r="77" spans="1:19" ht="19.899999999999999" customHeight="1" x14ac:dyDescent="0.2">
      <c r="A77" s="34">
        <v>68</v>
      </c>
      <c r="B77" s="66"/>
      <c r="C77" s="67"/>
      <c r="D77" s="68">
        <f>SUM(Tableau423[[#This Row],[TBI et NBI Mensuel]]*12)</f>
        <v>0</v>
      </c>
      <c r="E77" s="69">
        <f>Tableau423[[#This Row],[NB Heures Mensuelles]]*12</f>
        <v>0</v>
      </c>
      <c r="F77" s="70" t="e">
        <f>Tableau423[[#This Row],[TBI-NBI Annuel]]/Tableau423[[#This Row],[Heures Annuelles]]*1820</f>
        <v>#DIV/0!</v>
      </c>
      <c r="G77" s="29">
        <f t="shared" si="3"/>
        <v>0</v>
      </c>
      <c r="H77" s="71" t="e">
        <f t="shared" si="4"/>
        <v>#DIV/0!</v>
      </c>
      <c r="I77" s="72" t="e">
        <f t="shared" si="5"/>
        <v>#DIV/0!</v>
      </c>
      <c r="J77" s="17"/>
      <c r="K77" s="62"/>
    </row>
    <row r="78" spans="1:19" ht="19.899999999999999" customHeight="1" x14ac:dyDescent="0.2">
      <c r="A78" s="34">
        <v>69</v>
      </c>
      <c r="B78" s="66"/>
      <c r="C78" s="67"/>
      <c r="D78" s="68">
        <f>SUM(Tableau423[[#This Row],[TBI et NBI Mensuel]]*12)</f>
        <v>0</v>
      </c>
      <c r="E78" s="69">
        <f>Tableau423[[#This Row],[NB Heures Mensuelles]]*12</f>
        <v>0</v>
      </c>
      <c r="F78" s="70" t="e">
        <f>Tableau423[[#This Row],[TBI-NBI Annuel]]/Tableau423[[#This Row],[Heures Annuelles]]*1820</f>
        <v>#DIV/0!</v>
      </c>
      <c r="G78" s="29">
        <f t="shared" si="3"/>
        <v>0</v>
      </c>
      <c r="H78" s="71" t="e">
        <f t="shared" si="4"/>
        <v>#DIV/0!</v>
      </c>
      <c r="I78" s="72" t="e">
        <f t="shared" si="5"/>
        <v>#DIV/0!</v>
      </c>
      <c r="J78" s="17"/>
      <c r="K78" s="62"/>
    </row>
    <row r="79" spans="1:19" ht="19.899999999999999" customHeight="1" x14ac:dyDescent="0.2">
      <c r="A79" s="34">
        <v>70</v>
      </c>
      <c r="B79" s="66"/>
      <c r="C79" s="67"/>
      <c r="D79" s="68">
        <f>SUM(Tableau423[[#This Row],[TBI et NBI Mensuel]]*12)</f>
        <v>0</v>
      </c>
      <c r="E79" s="69">
        <f>Tableau423[[#This Row],[NB Heures Mensuelles]]*12</f>
        <v>0</v>
      </c>
      <c r="F79" s="70" t="e">
        <f>Tableau423[[#This Row],[TBI-NBI Annuel]]/Tableau423[[#This Row],[Heures Annuelles]]*1820</f>
        <v>#DIV/0!</v>
      </c>
      <c r="G79" s="29">
        <f t="shared" si="3"/>
        <v>0</v>
      </c>
      <c r="H79" s="71" t="e">
        <f t="shared" si="4"/>
        <v>#DIV/0!</v>
      </c>
      <c r="I79" s="72" t="e">
        <f t="shared" si="5"/>
        <v>#DIV/0!</v>
      </c>
      <c r="J79" s="17"/>
      <c r="K79" s="62"/>
    </row>
    <row r="80" spans="1:19" ht="19.899999999999999" customHeight="1" x14ac:dyDescent="0.2">
      <c r="A80" s="34">
        <v>71</v>
      </c>
      <c r="B80" s="66"/>
      <c r="C80" s="67"/>
      <c r="D80" s="68">
        <f>SUM(Tableau423[[#This Row],[TBI et NBI Mensuel]]*12)</f>
        <v>0</v>
      </c>
      <c r="E80" s="69">
        <f>Tableau423[[#This Row],[NB Heures Mensuelles]]*12</f>
        <v>0</v>
      </c>
      <c r="F80" s="70" t="e">
        <f>Tableau423[[#This Row],[TBI-NBI Annuel]]/Tableau423[[#This Row],[Heures Annuelles]]*1820</f>
        <v>#DIV/0!</v>
      </c>
      <c r="G80" s="29">
        <f t="shared" si="3"/>
        <v>0</v>
      </c>
      <c r="H80" s="71" t="e">
        <f t="shared" si="4"/>
        <v>#DIV/0!</v>
      </c>
      <c r="I80" s="72" t="e">
        <f t="shared" si="5"/>
        <v>#DIV/0!</v>
      </c>
      <c r="J80" s="17"/>
      <c r="K80" s="62"/>
    </row>
    <row r="81" spans="1:11" ht="19.899999999999999" customHeight="1" x14ac:dyDescent="0.2">
      <c r="A81" s="34">
        <v>72</v>
      </c>
      <c r="B81" s="66"/>
      <c r="C81" s="67"/>
      <c r="D81" s="68">
        <f>SUM(Tableau423[[#This Row],[TBI et NBI Mensuel]]*12)</f>
        <v>0</v>
      </c>
      <c r="E81" s="69">
        <f>Tableau423[[#This Row],[NB Heures Mensuelles]]*12</f>
        <v>0</v>
      </c>
      <c r="F81" s="70" t="e">
        <f>Tableau423[[#This Row],[TBI-NBI Annuel]]/Tableau423[[#This Row],[Heures Annuelles]]*1820</f>
        <v>#DIV/0!</v>
      </c>
      <c r="G81" s="29">
        <f t="shared" si="3"/>
        <v>0</v>
      </c>
      <c r="H81" s="71" t="e">
        <f t="shared" si="4"/>
        <v>#DIV/0!</v>
      </c>
      <c r="I81" s="72" t="e">
        <f t="shared" si="5"/>
        <v>#DIV/0!</v>
      </c>
      <c r="J81" s="17"/>
      <c r="K81" s="62"/>
    </row>
    <row r="82" spans="1:11" ht="19.899999999999999" customHeight="1" x14ac:dyDescent="0.2">
      <c r="A82" s="34">
        <v>73</v>
      </c>
      <c r="B82" s="66"/>
      <c r="C82" s="67"/>
      <c r="D82" s="68">
        <f>SUM(Tableau423[[#This Row],[TBI et NBI Mensuel]]*12)</f>
        <v>0</v>
      </c>
      <c r="E82" s="69">
        <f>Tableau423[[#This Row],[NB Heures Mensuelles]]*12</f>
        <v>0</v>
      </c>
      <c r="F82" s="70" t="e">
        <f>Tableau423[[#This Row],[TBI-NBI Annuel]]/Tableau423[[#This Row],[Heures Annuelles]]*1820</f>
        <v>#DIV/0!</v>
      </c>
      <c r="G82" s="29">
        <f t="shared" si="3"/>
        <v>0</v>
      </c>
      <c r="H82" s="71" t="e">
        <f t="shared" si="4"/>
        <v>#DIV/0!</v>
      </c>
      <c r="I82" s="72" t="e">
        <f t="shared" si="5"/>
        <v>#DIV/0!</v>
      </c>
      <c r="J82" s="17"/>
      <c r="K82" s="62"/>
    </row>
    <row r="83" spans="1:11" ht="19.899999999999999" customHeight="1" x14ac:dyDescent="0.2">
      <c r="A83" s="34">
        <v>74</v>
      </c>
      <c r="B83" s="66"/>
      <c r="C83" s="67"/>
      <c r="D83" s="68">
        <f>SUM(Tableau423[[#This Row],[TBI et NBI Mensuel]]*12)</f>
        <v>0</v>
      </c>
      <c r="E83" s="69">
        <f>Tableau423[[#This Row],[NB Heures Mensuelles]]*12</f>
        <v>0</v>
      </c>
      <c r="F83" s="70" t="e">
        <f>Tableau423[[#This Row],[TBI-NBI Annuel]]/Tableau423[[#This Row],[Heures Annuelles]]*1820</f>
        <v>#DIV/0!</v>
      </c>
      <c r="G83" s="29">
        <f t="shared" si="3"/>
        <v>0</v>
      </c>
      <c r="H83" s="71" t="e">
        <f t="shared" si="4"/>
        <v>#DIV/0!</v>
      </c>
      <c r="I83" s="72" t="e">
        <f t="shared" si="5"/>
        <v>#DIV/0!</v>
      </c>
      <c r="J83" s="17"/>
      <c r="K83" s="62"/>
    </row>
    <row r="84" spans="1:11" ht="19.899999999999999" customHeight="1" x14ac:dyDescent="0.2">
      <c r="A84" s="34">
        <v>75</v>
      </c>
      <c r="B84" s="66"/>
      <c r="C84" s="67"/>
      <c r="D84" s="68">
        <f>SUM(Tableau423[[#This Row],[TBI et NBI Mensuel]]*12)</f>
        <v>0</v>
      </c>
      <c r="E84" s="69">
        <f>Tableau423[[#This Row],[NB Heures Mensuelles]]*12</f>
        <v>0</v>
      </c>
      <c r="F84" s="70" t="e">
        <f>Tableau423[[#This Row],[TBI-NBI Annuel]]/Tableau423[[#This Row],[Heures Annuelles]]*1820</f>
        <v>#DIV/0!</v>
      </c>
      <c r="G84" s="29">
        <f t="shared" si="3"/>
        <v>0</v>
      </c>
      <c r="H84" s="71" t="e">
        <f t="shared" si="4"/>
        <v>#DIV/0!</v>
      </c>
      <c r="I84" s="72" t="e">
        <f t="shared" si="5"/>
        <v>#DIV/0!</v>
      </c>
      <c r="J84" s="17"/>
      <c r="K84" s="62"/>
    </row>
    <row r="85" spans="1:11" ht="19.899999999999999" customHeight="1" x14ac:dyDescent="0.2">
      <c r="A85" s="34">
        <v>76</v>
      </c>
      <c r="B85" s="66"/>
      <c r="C85" s="67"/>
      <c r="D85" s="68">
        <f>SUM(Tableau423[[#This Row],[TBI et NBI Mensuel]]*12)</f>
        <v>0</v>
      </c>
      <c r="E85" s="69">
        <f>Tableau423[[#This Row],[NB Heures Mensuelles]]*12</f>
        <v>0</v>
      </c>
      <c r="F85" s="70" t="e">
        <f>Tableau423[[#This Row],[TBI-NBI Annuel]]/Tableau423[[#This Row],[Heures Annuelles]]*1820</f>
        <v>#DIV/0!</v>
      </c>
      <c r="G85" s="29">
        <f t="shared" si="3"/>
        <v>0</v>
      </c>
      <c r="H85" s="71" t="e">
        <f t="shared" si="4"/>
        <v>#DIV/0!</v>
      </c>
      <c r="I85" s="72" t="e">
        <f t="shared" si="5"/>
        <v>#DIV/0!</v>
      </c>
      <c r="J85" s="17"/>
      <c r="K85" s="62"/>
    </row>
    <row r="86" spans="1:11" ht="19.899999999999999" customHeight="1" x14ac:dyDescent="0.2">
      <c r="A86" s="34">
        <v>77</v>
      </c>
      <c r="B86" s="66"/>
      <c r="C86" s="67"/>
      <c r="D86" s="68">
        <f>SUM(Tableau423[[#This Row],[TBI et NBI Mensuel]]*12)</f>
        <v>0</v>
      </c>
      <c r="E86" s="69">
        <f>Tableau423[[#This Row],[NB Heures Mensuelles]]*12</f>
        <v>0</v>
      </c>
      <c r="F86" s="70" t="e">
        <f>Tableau423[[#This Row],[TBI-NBI Annuel]]/Tableau423[[#This Row],[Heures Annuelles]]*1820</f>
        <v>#DIV/0!</v>
      </c>
      <c r="G86" s="29">
        <f t="shared" si="3"/>
        <v>0</v>
      </c>
      <c r="H86" s="71" t="e">
        <f t="shared" si="4"/>
        <v>#DIV/0!</v>
      </c>
      <c r="I86" s="72" t="e">
        <f t="shared" si="5"/>
        <v>#DIV/0!</v>
      </c>
      <c r="J86" s="17"/>
      <c r="K86" s="62"/>
    </row>
    <row r="87" spans="1:11" ht="19.899999999999999" customHeight="1" x14ac:dyDescent="0.2">
      <c r="A87" s="34">
        <v>78</v>
      </c>
      <c r="B87" s="66"/>
      <c r="C87" s="67"/>
      <c r="D87" s="68">
        <f>SUM(Tableau423[[#This Row],[TBI et NBI Mensuel]]*12)</f>
        <v>0</v>
      </c>
      <c r="E87" s="69">
        <f>Tableau423[[#This Row],[NB Heures Mensuelles]]*12</f>
        <v>0</v>
      </c>
      <c r="F87" s="70" t="e">
        <f>Tableau423[[#This Row],[TBI-NBI Annuel]]/Tableau423[[#This Row],[Heures Annuelles]]*1820</f>
        <v>#DIV/0!</v>
      </c>
      <c r="G87" s="29">
        <f t="shared" si="3"/>
        <v>0</v>
      </c>
      <c r="H87" s="71" t="e">
        <f t="shared" si="4"/>
        <v>#DIV/0!</v>
      </c>
      <c r="I87" s="72" t="e">
        <f t="shared" si="5"/>
        <v>#DIV/0!</v>
      </c>
      <c r="J87" s="17"/>
      <c r="K87" s="62"/>
    </row>
    <row r="88" spans="1:11" ht="19.899999999999999" customHeight="1" x14ac:dyDescent="0.2">
      <c r="A88" s="34">
        <v>79</v>
      </c>
      <c r="B88" s="66"/>
      <c r="C88" s="67"/>
      <c r="D88" s="68">
        <f>SUM(Tableau423[[#This Row],[TBI et NBI Mensuel]]*12)</f>
        <v>0</v>
      </c>
      <c r="E88" s="69">
        <f>Tableau423[[#This Row],[NB Heures Mensuelles]]*12</f>
        <v>0</v>
      </c>
      <c r="F88" s="70" t="e">
        <f>Tableau423[[#This Row],[TBI-NBI Annuel]]/Tableau423[[#This Row],[Heures Annuelles]]*1820</f>
        <v>#DIV/0!</v>
      </c>
      <c r="G88" s="29">
        <f t="shared" si="3"/>
        <v>0</v>
      </c>
      <c r="H88" s="71" t="e">
        <f t="shared" si="4"/>
        <v>#DIV/0!</v>
      </c>
      <c r="I88" s="72" t="e">
        <f t="shared" si="5"/>
        <v>#DIV/0!</v>
      </c>
      <c r="J88" s="17"/>
      <c r="K88" s="62"/>
    </row>
    <row r="89" spans="1:11" ht="19.899999999999999" customHeight="1" x14ac:dyDescent="0.2">
      <c r="A89" s="34">
        <v>80</v>
      </c>
      <c r="B89" s="66"/>
      <c r="C89" s="67"/>
      <c r="D89" s="68">
        <f>SUM(Tableau423[[#This Row],[TBI et NBI Mensuel]]*12)</f>
        <v>0</v>
      </c>
      <c r="E89" s="69">
        <f>Tableau423[[#This Row],[NB Heures Mensuelles]]*12</f>
        <v>0</v>
      </c>
      <c r="F89" s="70" t="e">
        <f>Tableau423[[#This Row],[TBI-NBI Annuel]]/Tableau423[[#This Row],[Heures Annuelles]]*1820</f>
        <v>#DIV/0!</v>
      </c>
      <c r="G89" s="29">
        <f t="shared" si="3"/>
        <v>0</v>
      </c>
      <c r="H89" s="71" t="e">
        <f t="shared" si="4"/>
        <v>#DIV/0!</v>
      </c>
      <c r="I89" s="72" t="e">
        <f t="shared" si="5"/>
        <v>#DIV/0!</v>
      </c>
      <c r="J89" s="17"/>
      <c r="K89" s="62"/>
    </row>
    <row r="90" spans="1:11" ht="19.899999999999999" customHeight="1" x14ac:dyDescent="0.2">
      <c r="A90" s="34">
        <v>81</v>
      </c>
      <c r="B90" s="66"/>
      <c r="C90" s="67"/>
      <c r="D90" s="68">
        <f>SUM(Tableau423[[#This Row],[TBI et NBI Mensuel]]*12)</f>
        <v>0</v>
      </c>
      <c r="E90" s="69">
        <f>Tableau423[[#This Row],[NB Heures Mensuelles]]*12</f>
        <v>0</v>
      </c>
      <c r="F90" s="70" t="e">
        <f>Tableau423[[#This Row],[TBI-NBI Annuel]]/Tableau423[[#This Row],[Heures Annuelles]]*1820</f>
        <v>#DIV/0!</v>
      </c>
      <c r="G90" s="29">
        <f t="shared" si="3"/>
        <v>0</v>
      </c>
      <c r="H90" s="71" t="e">
        <f t="shared" si="4"/>
        <v>#DIV/0!</v>
      </c>
      <c r="I90" s="72" t="e">
        <f t="shared" si="5"/>
        <v>#DIV/0!</v>
      </c>
      <c r="J90" s="17"/>
      <c r="K90" s="62"/>
    </row>
    <row r="91" spans="1:11" ht="19.899999999999999" customHeight="1" x14ac:dyDescent="0.2">
      <c r="A91" s="34">
        <v>82</v>
      </c>
      <c r="B91" s="66"/>
      <c r="C91" s="67"/>
      <c r="D91" s="68">
        <f>SUM(Tableau423[[#This Row],[TBI et NBI Mensuel]]*12)</f>
        <v>0</v>
      </c>
      <c r="E91" s="69">
        <f>Tableau423[[#This Row],[NB Heures Mensuelles]]*12</f>
        <v>0</v>
      </c>
      <c r="F91" s="70" t="e">
        <f>Tableau423[[#This Row],[TBI-NBI Annuel]]/Tableau423[[#This Row],[Heures Annuelles]]*1820</f>
        <v>#DIV/0!</v>
      </c>
      <c r="G91" s="29">
        <f t="shared" si="3"/>
        <v>0</v>
      </c>
      <c r="H91" s="71" t="e">
        <f t="shared" si="4"/>
        <v>#DIV/0!</v>
      </c>
      <c r="I91" s="72" t="e">
        <f t="shared" si="5"/>
        <v>#DIV/0!</v>
      </c>
      <c r="J91" s="17"/>
      <c r="K91" s="62"/>
    </row>
    <row r="92" spans="1:11" ht="19.899999999999999" customHeight="1" x14ac:dyDescent="0.2">
      <c r="A92" s="34">
        <v>83</v>
      </c>
      <c r="B92" s="66"/>
      <c r="C92" s="67"/>
      <c r="D92" s="68">
        <f>SUM(Tableau423[[#This Row],[TBI et NBI Mensuel]]*12)</f>
        <v>0</v>
      </c>
      <c r="E92" s="69">
        <f>Tableau423[[#This Row],[NB Heures Mensuelles]]*12</f>
        <v>0</v>
      </c>
      <c r="F92" s="70" t="e">
        <f>Tableau423[[#This Row],[TBI-NBI Annuel]]/Tableau423[[#This Row],[Heures Annuelles]]*1820</f>
        <v>#DIV/0!</v>
      </c>
      <c r="G92" s="29">
        <f t="shared" si="3"/>
        <v>0</v>
      </c>
      <c r="H92" s="71" t="e">
        <f t="shared" si="4"/>
        <v>#DIV/0!</v>
      </c>
      <c r="I92" s="72" t="e">
        <f t="shared" si="5"/>
        <v>#DIV/0!</v>
      </c>
      <c r="J92" s="17"/>
      <c r="K92" s="62"/>
    </row>
    <row r="93" spans="1:11" ht="19.899999999999999" customHeight="1" x14ac:dyDescent="0.2">
      <c r="A93" s="34">
        <v>84</v>
      </c>
      <c r="B93" s="66"/>
      <c r="C93" s="67"/>
      <c r="D93" s="68">
        <f>SUM(Tableau423[[#This Row],[TBI et NBI Mensuel]]*12)</f>
        <v>0</v>
      </c>
      <c r="E93" s="69">
        <f>Tableau423[[#This Row],[NB Heures Mensuelles]]*12</f>
        <v>0</v>
      </c>
      <c r="F93" s="70" t="e">
        <f>Tableau423[[#This Row],[TBI-NBI Annuel]]/Tableau423[[#This Row],[Heures Annuelles]]*1820</f>
        <v>#DIV/0!</v>
      </c>
      <c r="G93" s="29">
        <f t="shared" si="3"/>
        <v>0</v>
      </c>
      <c r="H93" s="71" t="e">
        <f t="shared" si="4"/>
        <v>#DIV/0!</v>
      </c>
      <c r="I93" s="72" t="e">
        <f t="shared" si="5"/>
        <v>#DIV/0!</v>
      </c>
      <c r="J93" s="17"/>
      <c r="K93" s="62"/>
    </row>
    <row r="94" spans="1:11" ht="19.899999999999999" customHeight="1" x14ac:dyDescent="0.2">
      <c r="A94" s="34">
        <v>85</v>
      </c>
      <c r="B94" s="66"/>
      <c r="C94" s="67"/>
      <c r="D94" s="68">
        <f>SUM(Tableau423[[#This Row],[TBI et NBI Mensuel]]*12)</f>
        <v>0</v>
      </c>
      <c r="E94" s="69">
        <f>Tableau423[[#This Row],[NB Heures Mensuelles]]*12</f>
        <v>0</v>
      </c>
      <c r="F94" s="70" t="e">
        <f>Tableau423[[#This Row],[TBI-NBI Annuel]]/Tableau423[[#This Row],[Heures Annuelles]]*1820</f>
        <v>#DIV/0!</v>
      </c>
      <c r="G94" s="29">
        <f t="shared" si="3"/>
        <v>0</v>
      </c>
      <c r="H94" s="71" t="e">
        <f t="shared" si="4"/>
        <v>#DIV/0!</v>
      </c>
      <c r="I94" s="72" t="e">
        <f t="shared" si="5"/>
        <v>#DIV/0!</v>
      </c>
      <c r="J94" s="17"/>
      <c r="K94" s="62"/>
    </row>
    <row r="95" spans="1:11" ht="19.899999999999999" customHeight="1" x14ac:dyDescent="0.2">
      <c r="A95" s="34">
        <v>86</v>
      </c>
      <c r="B95" s="66"/>
      <c r="C95" s="67"/>
      <c r="D95" s="68">
        <f>SUM(Tableau423[[#This Row],[TBI et NBI Mensuel]]*12)</f>
        <v>0</v>
      </c>
      <c r="E95" s="69">
        <f>Tableau423[[#This Row],[NB Heures Mensuelles]]*12</f>
        <v>0</v>
      </c>
      <c r="F95" s="70" t="e">
        <f>Tableau423[[#This Row],[TBI-NBI Annuel]]/Tableau423[[#This Row],[Heures Annuelles]]*1820</f>
        <v>#DIV/0!</v>
      </c>
      <c r="G95" s="29">
        <f t="shared" si="3"/>
        <v>0</v>
      </c>
      <c r="H95" s="71" t="e">
        <f t="shared" si="4"/>
        <v>#DIV/0!</v>
      </c>
      <c r="I95" s="72" t="e">
        <f t="shared" si="5"/>
        <v>#DIV/0!</v>
      </c>
      <c r="J95" s="17"/>
      <c r="K95" s="62"/>
    </row>
    <row r="96" spans="1:11" ht="19.899999999999999" customHeight="1" x14ac:dyDescent="0.2">
      <c r="A96" s="34">
        <v>87</v>
      </c>
      <c r="B96" s="66"/>
      <c r="C96" s="67"/>
      <c r="D96" s="68">
        <f>SUM(Tableau423[[#This Row],[TBI et NBI Mensuel]]*12)</f>
        <v>0</v>
      </c>
      <c r="E96" s="69">
        <f>Tableau423[[#This Row],[NB Heures Mensuelles]]*12</f>
        <v>0</v>
      </c>
      <c r="F96" s="70" t="e">
        <f>Tableau423[[#This Row],[TBI-NBI Annuel]]/Tableau423[[#This Row],[Heures Annuelles]]*1820</f>
        <v>#DIV/0!</v>
      </c>
      <c r="G96" s="29">
        <f t="shared" si="3"/>
        <v>0</v>
      </c>
      <c r="H96" s="71" t="e">
        <f t="shared" si="4"/>
        <v>#DIV/0!</v>
      </c>
      <c r="I96" s="72" t="e">
        <f t="shared" si="5"/>
        <v>#DIV/0!</v>
      </c>
      <c r="J96" s="17"/>
      <c r="K96" s="62"/>
    </row>
    <row r="97" spans="1:11" ht="19.899999999999999" customHeight="1" x14ac:dyDescent="0.2">
      <c r="A97" s="34">
        <v>88</v>
      </c>
      <c r="B97" s="66"/>
      <c r="C97" s="67"/>
      <c r="D97" s="68">
        <f>SUM(Tableau423[[#This Row],[TBI et NBI Mensuel]]*12)</f>
        <v>0</v>
      </c>
      <c r="E97" s="69">
        <f>Tableau423[[#This Row],[NB Heures Mensuelles]]*12</f>
        <v>0</v>
      </c>
      <c r="F97" s="70" t="e">
        <f>Tableau423[[#This Row],[TBI-NBI Annuel]]/Tableau423[[#This Row],[Heures Annuelles]]*1820</f>
        <v>#DIV/0!</v>
      </c>
      <c r="G97" s="29">
        <f t="shared" si="3"/>
        <v>0</v>
      </c>
      <c r="H97" s="71" t="e">
        <f t="shared" si="4"/>
        <v>#DIV/0!</v>
      </c>
      <c r="I97" s="72" t="e">
        <f t="shared" si="5"/>
        <v>#DIV/0!</v>
      </c>
      <c r="J97" s="17"/>
      <c r="K97" s="62"/>
    </row>
    <row r="98" spans="1:11" ht="19.899999999999999" customHeight="1" x14ac:dyDescent="0.2">
      <c r="A98" s="34">
        <v>89</v>
      </c>
      <c r="B98" s="66"/>
      <c r="C98" s="67"/>
      <c r="D98" s="68">
        <f>SUM(Tableau423[[#This Row],[TBI et NBI Mensuel]]*12)</f>
        <v>0</v>
      </c>
      <c r="E98" s="69">
        <f>Tableau423[[#This Row],[NB Heures Mensuelles]]*12</f>
        <v>0</v>
      </c>
      <c r="F98" s="70" t="e">
        <f>Tableau423[[#This Row],[TBI-NBI Annuel]]/Tableau423[[#This Row],[Heures Annuelles]]*1820</f>
        <v>#DIV/0!</v>
      </c>
      <c r="G98" s="29">
        <f t="shared" si="3"/>
        <v>0</v>
      </c>
      <c r="H98" s="71" t="e">
        <f t="shared" si="4"/>
        <v>#DIV/0!</v>
      </c>
      <c r="I98" s="72" t="e">
        <f t="shared" si="5"/>
        <v>#DIV/0!</v>
      </c>
      <c r="J98" s="17"/>
      <c r="K98" s="62"/>
    </row>
    <row r="99" spans="1:11" ht="19.899999999999999" customHeight="1" x14ac:dyDescent="0.2">
      <c r="A99" s="34">
        <v>90</v>
      </c>
      <c r="B99" s="66"/>
      <c r="C99" s="67"/>
      <c r="D99" s="68">
        <f>SUM(Tableau423[[#This Row],[TBI et NBI Mensuel]]*12)</f>
        <v>0</v>
      </c>
      <c r="E99" s="69">
        <f>Tableau423[[#This Row],[NB Heures Mensuelles]]*12</f>
        <v>0</v>
      </c>
      <c r="F99" s="70" t="e">
        <f>Tableau423[[#This Row],[TBI-NBI Annuel]]/Tableau423[[#This Row],[Heures Annuelles]]*1820</f>
        <v>#DIV/0!</v>
      </c>
      <c r="G99" s="29">
        <f t="shared" si="3"/>
        <v>0</v>
      </c>
      <c r="H99" s="71" t="e">
        <f t="shared" si="4"/>
        <v>#DIV/0!</v>
      </c>
      <c r="I99" s="72" t="e">
        <f t="shared" si="5"/>
        <v>#DIV/0!</v>
      </c>
      <c r="J99" s="17"/>
      <c r="K99" s="62"/>
    </row>
    <row r="100" spans="1:11" ht="19.899999999999999" customHeight="1" x14ac:dyDescent="0.2">
      <c r="A100" s="34">
        <v>91</v>
      </c>
      <c r="B100" s="66"/>
      <c r="C100" s="67"/>
      <c r="D100" s="68">
        <f>SUM(Tableau423[[#This Row],[TBI et NBI Mensuel]]*12)</f>
        <v>0</v>
      </c>
      <c r="E100" s="69">
        <f>Tableau423[[#This Row],[NB Heures Mensuelles]]*12</f>
        <v>0</v>
      </c>
      <c r="F100" s="70" t="e">
        <f>Tableau423[[#This Row],[TBI-NBI Annuel]]/Tableau423[[#This Row],[Heures Annuelles]]*1820</f>
        <v>#DIV/0!</v>
      </c>
      <c r="G100" s="29">
        <f t="shared" si="3"/>
        <v>0</v>
      </c>
      <c r="H100" s="71" t="e">
        <f t="shared" si="4"/>
        <v>#DIV/0!</v>
      </c>
      <c r="I100" s="72" t="e">
        <f t="shared" si="5"/>
        <v>#DIV/0!</v>
      </c>
      <c r="J100" s="17"/>
      <c r="K100" s="62"/>
    </row>
    <row r="101" spans="1:11" ht="19.899999999999999" customHeight="1" x14ac:dyDescent="0.2">
      <c r="A101" s="34">
        <v>92</v>
      </c>
      <c r="B101" s="66"/>
      <c r="C101" s="67"/>
      <c r="D101" s="68">
        <f>SUM(Tableau423[[#This Row],[TBI et NBI Mensuel]]*12)</f>
        <v>0</v>
      </c>
      <c r="E101" s="69">
        <f>Tableau423[[#This Row],[NB Heures Mensuelles]]*12</f>
        <v>0</v>
      </c>
      <c r="F101" s="70" t="e">
        <f>Tableau423[[#This Row],[TBI-NBI Annuel]]/Tableau423[[#This Row],[Heures Annuelles]]*1820</f>
        <v>#DIV/0!</v>
      </c>
      <c r="G101" s="29">
        <f t="shared" si="3"/>
        <v>0</v>
      </c>
      <c r="H101" s="71" t="e">
        <f t="shared" si="4"/>
        <v>#DIV/0!</v>
      </c>
      <c r="I101" s="72" t="e">
        <f t="shared" si="5"/>
        <v>#DIV/0!</v>
      </c>
      <c r="J101" s="17"/>
      <c r="K101" s="62"/>
    </row>
    <row r="102" spans="1:11" ht="19.899999999999999" customHeight="1" x14ac:dyDescent="0.2">
      <c r="A102" s="34">
        <v>93</v>
      </c>
      <c r="B102" s="66"/>
      <c r="C102" s="67"/>
      <c r="D102" s="68">
        <f>SUM(Tableau423[[#This Row],[TBI et NBI Mensuel]]*12)</f>
        <v>0</v>
      </c>
      <c r="E102" s="69">
        <f>Tableau423[[#This Row],[NB Heures Mensuelles]]*12</f>
        <v>0</v>
      </c>
      <c r="F102" s="70" t="e">
        <f>Tableau423[[#This Row],[TBI-NBI Annuel]]/Tableau423[[#This Row],[Heures Annuelles]]*1820</f>
        <v>#DIV/0!</v>
      </c>
      <c r="G102" s="29">
        <f t="shared" si="3"/>
        <v>0</v>
      </c>
      <c r="H102" s="71" t="e">
        <f t="shared" si="4"/>
        <v>#DIV/0!</v>
      </c>
      <c r="I102" s="72" t="e">
        <f t="shared" si="5"/>
        <v>#DIV/0!</v>
      </c>
      <c r="J102" s="17"/>
      <c r="K102" s="62"/>
    </row>
    <row r="103" spans="1:11" ht="19.899999999999999" customHeight="1" x14ac:dyDescent="0.2">
      <c r="A103" s="34">
        <v>94</v>
      </c>
      <c r="B103" s="66"/>
      <c r="C103" s="67"/>
      <c r="D103" s="68">
        <f>SUM(Tableau423[[#This Row],[TBI et NBI Mensuel]]*12)</f>
        <v>0</v>
      </c>
      <c r="E103" s="69">
        <f>Tableau423[[#This Row],[NB Heures Mensuelles]]*12</f>
        <v>0</v>
      </c>
      <c r="F103" s="70" t="e">
        <f>Tableau423[[#This Row],[TBI-NBI Annuel]]/Tableau423[[#This Row],[Heures Annuelles]]*1820</f>
        <v>#DIV/0!</v>
      </c>
      <c r="G103" s="29">
        <f t="shared" si="3"/>
        <v>0</v>
      </c>
      <c r="H103" s="71" t="e">
        <f t="shared" si="4"/>
        <v>#DIV/0!</v>
      </c>
      <c r="I103" s="72" t="e">
        <f t="shared" si="5"/>
        <v>#DIV/0!</v>
      </c>
      <c r="J103" s="17"/>
      <c r="K103" s="62"/>
    </row>
    <row r="104" spans="1:11" ht="19.899999999999999" customHeight="1" x14ac:dyDescent="0.2">
      <c r="A104" s="34">
        <v>95</v>
      </c>
      <c r="B104" s="66"/>
      <c r="C104" s="67"/>
      <c r="D104" s="68">
        <f>SUM(Tableau423[[#This Row],[TBI et NBI Mensuel]]*12)</f>
        <v>0</v>
      </c>
      <c r="E104" s="69">
        <f>Tableau423[[#This Row],[NB Heures Mensuelles]]*12</f>
        <v>0</v>
      </c>
      <c r="F104" s="70" t="e">
        <f>Tableau423[[#This Row],[TBI-NBI Annuel]]/Tableau423[[#This Row],[Heures Annuelles]]*1820</f>
        <v>#DIV/0!</v>
      </c>
      <c r="G104" s="29">
        <f t="shared" si="3"/>
        <v>0</v>
      </c>
      <c r="H104" s="71" t="e">
        <f t="shared" si="4"/>
        <v>#DIV/0!</v>
      </c>
      <c r="I104" s="72" t="e">
        <f t="shared" si="5"/>
        <v>#DIV/0!</v>
      </c>
      <c r="J104" s="17"/>
      <c r="K104" s="62"/>
    </row>
    <row r="105" spans="1:11" ht="19.899999999999999" customHeight="1" x14ac:dyDescent="0.2">
      <c r="A105" s="34">
        <v>96</v>
      </c>
      <c r="B105" s="66"/>
      <c r="C105" s="67"/>
      <c r="D105" s="68">
        <f>SUM(Tableau423[[#This Row],[TBI et NBI Mensuel]]*12)</f>
        <v>0</v>
      </c>
      <c r="E105" s="69">
        <f>Tableau423[[#This Row],[NB Heures Mensuelles]]*12</f>
        <v>0</v>
      </c>
      <c r="F105" s="70" t="e">
        <f>Tableau423[[#This Row],[TBI-NBI Annuel]]/Tableau423[[#This Row],[Heures Annuelles]]*1820</f>
        <v>#DIV/0!</v>
      </c>
      <c r="G105" s="29">
        <f t="shared" si="3"/>
        <v>0</v>
      </c>
      <c r="H105" s="71" t="e">
        <f t="shared" si="4"/>
        <v>#DIV/0!</v>
      </c>
      <c r="I105" s="72" t="e">
        <f t="shared" si="5"/>
        <v>#DIV/0!</v>
      </c>
      <c r="J105" s="17"/>
      <c r="K105" s="62"/>
    </row>
    <row r="106" spans="1:11" ht="19.899999999999999" customHeight="1" x14ac:dyDescent="0.2">
      <c r="A106" s="34">
        <v>97</v>
      </c>
      <c r="B106" s="66"/>
      <c r="C106" s="67"/>
      <c r="D106" s="68">
        <f>SUM(Tableau423[[#This Row],[TBI et NBI Mensuel]]*12)</f>
        <v>0</v>
      </c>
      <c r="E106" s="69">
        <f>Tableau423[[#This Row],[NB Heures Mensuelles]]*12</f>
        <v>0</v>
      </c>
      <c r="F106" s="70" t="e">
        <f>Tableau423[[#This Row],[TBI-NBI Annuel]]/Tableau423[[#This Row],[Heures Annuelles]]*1820</f>
        <v>#DIV/0!</v>
      </c>
      <c r="G106" s="29">
        <f t="shared" si="3"/>
        <v>0</v>
      </c>
      <c r="H106" s="71" t="e">
        <f t="shared" ref="H106:H124" si="6">IF(G106&lt;=O$12,G106,O$12)</f>
        <v>#DIV/0!</v>
      </c>
      <c r="I106" s="72" t="e">
        <f t="shared" ref="I106:I124" si="7">G106-H106</f>
        <v>#DIV/0!</v>
      </c>
      <c r="J106" s="17"/>
      <c r="K106" s="62"/>
    </row>
    <row r="107" spans="1:11" ht="19.899999999999999" customHeight="1" x14ac:dyDescent="0.2">
      <c r="A107" s="34">
        <v>98</v>
      </c>
      <c r="B107" s="66"/>
      <c r="C107" s="67"/>
      <c r="D107" s="68">
        <f>SUM(Tableau423[[#This Row],[TBI et NBI Mensuel]]*12)</f>
        <v>0</v>
      </c>
      <c r="E107" s="69">
        <f>Tableau423[[#This Row],[NB Heures Mensuelles]]*12</f>
        <v>0</v>
      </c>
      <c r="F107" s="70" t="e">
        <f>Tableau423[[#This Row],[TBI-NBI Annuel]]/Tableau423[[#This Row],[Heures Annuelles]]*1820</f>
        <v>#DIV/0!</v>
      </c>
      <c r="G107" s="29">
        <f t="shared" si="3"/>
        <v>0</v>
      </c>
      <c r="H107" s="71" t="e">
        <f t="shared" si="6"/>
        <v>#DIV/0!</v>
      </c>
      <c r="I107" s="72" t="e">
        <f t="shared" si="7"/>
        <v>#DIV/0!</v>
      </c>
      <c r="J107" s="17"/>
      <c r="K107" s="62"/>
    </row>
    <row r="108" spans="1:11" ht="19.899999999999999" customHeight="1" x14ac:dyDescent="0.2">
      <c r="A108" s="34">
        <v>99</v>
      </c>
      <c r="B108" s="66"/>
      <c r="C108" s="67"/>
      <c r="D108" s="68">
        <f>SUM(Tableau423[[#This Row],[TBI et NBI Mensuel]]*12)</f>
        <v>0</v>
      </c>
      <c r="E108" s="69">
        <f>Tableau423[[#This Row],[NB Heures Mensuelles]]*12</f>
        <v>0</v>
      </c>
      <c r="F108" s="70" t="e">
        <f>Tableau423[[#This Row],[TBI-NBI Annuel]]/Tableau423[[#This Row],[Heures Annuelles]]*1820</f>
        <v>#DIV/0!</v>
      </c>
      <c r="G108" s="29">
        <f t="shared" si="3"/>
        <v>0</v>
      </c>
      <c r="H108" s="71" t="e">
        <f t="shared" si="6"/>
        <v>#DIV/0!</v>
      </c>
      <c r="I108" s="72" t="e">
        <f t="shared" si="7"/>
        <v>#DIV/0!</v>
      </c>
      <c r="J108" s="17"/>
      <c r="K108" s="62"/>
    </row>
    <row r="109" spans="1:11" ht="19.899999999999999" customHeight="1" x14ac:dyDescent="0.2">
      <c r="A109" s="34">
        <v>100</v>
      </c>
      <c r="B109" s="66"/>
      <c r="C109" s="67"/>
      <c r="D109" s="68">
        <f>SUM(Tableau423[[#This Row],[TBI et NBI Mensuel]]*12)</f>
        <v>0</v>
      </c>
      <c r="E109" s="69">
        <f>Tableau423[[#This Row],[NB Heures Mensuelles]]*12</f>
        <v>0</v>
      </c>
      <c r="F109" s="70" t="e">
        <f>Tableau423[[#This Row],[TBI-NBI Annuel]]/Tableau423[[#This Row],[Heures Annuelles]]*1820</f>
        <v>#DIV/0!</v>
      </c>
      <c r="G109" s="29">
        <f t="shared" si="3"/>
        <v>0</v>
      </c>
      <c r="H109" s="71" t="e">
        <f t="shared" si="6"/>
        <v>#DIV/0!</v>
      </c>
      <c r="I109" s="72" t="e">
        <f t="shared" si="7"/>
        <v>#DIV/0!</v>
      </c>
      <c r="J109" s="17"/>
      <c r="K109" s="62"/>
    </row>
    <row r="110" spans="1:11" ht="19.899999999999999" customHeight="1" x14ac:dyDescent="0.2">
      <c r="A110" s="34">
        <v>101</v>
      </c>
      <c r="B110" s="66"/>
      <c r="C110" s="67"/>
      <c r="D110" s="68">
        <f>SUM(Tableau423[[#This Row],[TBI et NBI Mensuel]]*12)</f>
        <v>0</v>
      </c>
      <c r="E110" s="69">
        <f>Tableau423[[#This Row],[NB Heures Mensuelles]]*12</f>
        <v>0</v>
      </c>
      <c r="F110" s="70" t="e">
        <f>Tableau423[[#This Row],[TBI-NBI Annuel]]/Tableau423[[#This Row],[Heures Annuelles]]*1820</f>
        <v>#DIV/0!</v>
      </c>
      <c r="G110" s="29">
        <f t="shared" si="3"/>
        <v>0</v>
      </c>
      <c r="H110" s="71" t="e">
        <f t="shared" si="6"/>
        <v>#DIV/0!</v>
      </c>
      <c r="I110" s="72" t="e">
        <f t="shared" si="7"/>
        <v>#DIV/0!</v>
      </c>
      <c r="J110" s="17"/>
      <c r="K110" s="62"/>
    </row>
    <row r="111" spans="1:11" ht="19.899999999999999" customHeight="1" x14ac:dyDescent="0.2">
      <c r="A111" s="34">
        <v>102</v>
      </c>
      <c r="B111" s="66"/>
      <c r="C111" s="67"/>
      <c r="D111" s="68">
        <f>SUM(Tableau423[[#This Row],[TBI et NBI Mensuel]]*12)</f>
        <v>0</v>
      </c>
      <c r="E111" s="69">
        <f>Tableau423[[#This Row],[NB Heures Mensuelles]]*12</f>
        <v>0</v>
      </c>
      <c r="F111" s="70" t="e">
        <f>Tableau423[[#This Row],[TBI-NBI Annuel]]/Tableau423[[#This Row],[Heures Annuelles]]*1820</f>
        <v>#DIV/0!</v>
      </c>
      <c r="G111" s="29">
        <f t="shared" si="3"/>
        <v>0</v>
      </c>
      <c r="H111" s="71" t="e">
        <f t="shared" si="6"/>
        <v>#DIV/0!</v>
      </c>
      <c r="I111" s="72" t="e">
        <f t="shared" si="7"/>
        <v>#DIV/0!</v>
      </c>
      <c r="J111" s="17"/>
      <c r="K111" s="62"/>
    </row>
    <row r="112" spans="1:11" ht="19.899999999999999" customHeight="1" x14ac:dyDescent="0.2">
      <c r="A112" s="34">
        <v>103</v>
      </c>
      <c r="B112" s="66"/>
      <c r="C112" s="67"/>
      <c r="D112" s="68">
        <f>SUM(Tableau423[[#This Row],[TBI et NBI Mensuel]]*12)</f>
        <v>0</v>
      </c>
      <c r="E112" s="69">
        <f>Tableau423[[#This Row],[NB Heures Mensuelles]]*12</f>
        <v>0</v>
      </c>
      <c r="F112" s="70" t="e">
        <f>Tableau423[[#This Row],[TBI-NBI Annuel]]/Tableau423[[#This Row],[Heures Annuelles]]*1820</f>
        <v>#DIV/0!</v>
      </c>
      <c r="G112" s="29">
        <f t="shared" si="3"/>
        <v>0</v>
      </c>
      <c r="H112" s="71" t="e">
        <f t="shared" si="6"/>
        <v>#DIV/0!</v>
      </c>
      <c r="I112" s="72" t="e">
        <f t="shared" si="7"/>
        <v>#DIV/0!</v>
      </c>
      <c r="J112" s="17"/>
      <c r="K112" s="62"/>
    </row>
    <row r="113" spans="1:11" ht="19.899999999999999" customHeight="1" x14ac:dyDescent="0.2">
      <c r="A113" s="34">
        <v>104</v>
      </c>
      <c r="B113" s="66"/>
      <c r="C113" s="67"/>
      <c r="D113" s="68">
        <f>SUM(Tableau423[[#This Row],[TBI et NBI Mensuel]]*12)</f>
        <v>0</v>
      </c>
      <c r="E113" s="69">
        <f>Tableau423[[#This Row],[NB Heures Mensuelles]]*12</f>
        <v>0</v>
      </c>
      <c r="F113" s="70" t="e">
        <f>Tableau423[[#This Row],[TBI-NBI Annuel]]/Tableau423[[#This Row],[Heures Annuelles]]*1820</f>
        <v>#DIV/0!</v>
      </c>
      <c r="G113" s="29">
        <f t="shared" si="3"/>
        <v>0</v>
      </c>
      <c r="H113" s="71" t="e">
        <f t="shared" si="6"/>
        <v>#DIV/0!</v>
      </c>
      <c r="I113" s="72" t="e">
        <f t="shared" si="7"/>
        <v>#DIV/0!</v>
      </c>
      <c r="J113" s="17"/>
      <c r="K113" s="62"/>
    </row>
    <row r="114" spans="1:11" ht="19.899999999999999" customHeight="1" x14ac:dyDescent="0.2">
      <c r="A114" s="34">
        <v>105</v>
      </c>
      <c r="B114" s="66"/>
      <c r="C114" s="67"/>
      <c r="D114" s="68">
        <f>SUM(Tableau423[[#This Row],[TBI et NBI Mensuel]]*12)</f>
        <v>0</v>
      </c>
      <c r="E114" s="69">
        <f>Tableau423[[#This Row],[NB Heures Mensuelles]]*12</f>
        <v>0</v>
      </c>
      <c r="F114" s="70" t="e">
        <f>Tableau423[[#This Row],[TBI-NBI Annuel]]/Tableau423[[#This Row],[Heures Annuelles]]*1820</f>
        <v>#DIV/0!</v>
      </c>
      <c r="G114" s="29">
        <f t="shared" si="3"/>
        <v>0</v>
      </c>
      <c r="H114" s="71" t="e">
        <f t="shared" si="6"/>
        <v>#DIV/0!</v>
      </c>
      <c r="I114" s="72" t="e">
        <f t="shared" si="7"/>
        <v>#DIV/0!</v>
      </c>
      <c r="J114" s="17"/>
      <c r="K114" s="62"/>
    </row>
    <row r="115" spans="1:11" ht="19.899999999999999" customHeight="1" x14ac:dyDescent="0.2">
      <c r="A115" s="34">
        <v>106</v>
      </c>
      <c r="B115" s="66"/>
      <c r="C115" s="67"/>
      <c r="D115" s="68">
        <f>SUM(Tableau423[[#This Row],[TBI et NBI Mensuel]]*12)</f>
        <v>0</v>
      </c>
      <c r="E115" s="69">
        <f>Tableau423[[#This Row],[NB Heures Mensuelles]]*12</f>
        <v>0</v>
      </c>
      <c r="F115" s="70" t="e">
        <f>Tableau423[[#This Row],[TBI-NBI Annuel]]/Tableau423[[#This Row],[Heures Annuelles]]*1820</f>
        <v>#DIV/0!</v>
      </c>
      <c r="G115" s="29">
        <f t="shared" si="3"/>
        <v>0</v>
      </c>
      <c r="H115" s="71" t="e">
        <f t="shared" si="6"/>
        <v>#DIV/0!</v>
      </c>
      <c r="I115" s="72" t="e">
        <f t="shared" si="7"/>
        <v>#DIV/0!</v>
      </c>
      <c r="J115" s="17"/>
      <c r="K115" s="62"/>
    </row>
    <row r="116" spans="1:11" ht="19.899999999999999" customHeight="1" x14ac:dyDescent="0.2">
      <c r="A116" s="34">
        <v>107</v>
      </c>
      <c r="B116" s="66"/>
      <c r="C116" s="67"/>
      <c r="D116" s="68">
        <f>SUM(Tableau423[[#This Row],[TBI et NBI Mensuel]]*12)</f>
        <v>0</v>
      </c>
      <c r="E116" s="69">
        <f>Tableau423[[#This Row],[NB Heures Mensuelles]]*12</f>
        <v>0</v>
      </c>
      <c r="F116" s="70" t="e">
        <f>Tableau423[[#This Row],[TBI-NBI Annuel]]/Tableau423[[#This Row],[Heures Annuelles]]*1820</f>
        <v>#DIV/0!</v>
      </c>
      <c r="G116" s="29">
        <f t="shared" si="3"/>
        <v>0</v>
      </c>
      <c r="H116" s="71" t="e">
        <f t="shared" si="6"/>
        <v>#DIV/0!</v>
      </c>
      <c r="I116" s="72" t="e">
        <f t="shared" si="7"/>
        <v>#DIV/0!</v>
      </c>
      <c r="J116" s="17"/>
      <c r="K116" s="62"/>
    </row>
    <row r="117" spans="1:11" ht="19.899999999999999" customHeight="1" x14ac:dyDescent="0.2">
      <c r="A117" s="34">
        <v>108</v>
      </c>
      <c r="B117" s="66"/>
      <c r="C117" s="67"/>
      <c r="D117" s="68">
        <f>SUM(Tableau423[[#This Row],[TBI et NBI Mensuel]]*12)</f>
        <v>0</v>
      </c>
      <c r="E117" s="69">
        <f>Tableau423[[#This Row],[NB Heures Mensuelles]]*12</f>
        <v>0</v>
      </c>
      <c r="F117" s="70" t="e">
        <f>Tableau423[[#This Row],[TBI-NBI Annuel]]/Tableau423[[#This Row],[Heures Annuelles]]*1820</f>
        <v>#DIV/0!</v>
      </c>
      <c r="G117" s="29">
        <f t="shared" si="3"/>
        <v>0</v>
      </c>
      <c r="H117" s="71" t="e">
        <f t="shared" si="6"/>
        <v>#DIV/0!</v>
      </c>
      <c r="I117" s="72" t="e">
        <f t="shared" si="7"/>
        <v>#DIV/0!</v>
      </c>
      <c r="J117" s="17"/>
      <c r="K117" s="62"/>
    </row>
    <row r="118" spans="1:11" ht="19.899999999999999" customHeight="1" x14ac:dyDescent="0.2">
      <c r="A118" s="34">
        <v>109</v>
      </c>
      <c r="B118" s="66"/>
      <c r="C118" s="67"/>
      <c r="D118" s="68">
        <f>SUM(Tableau423[[#This Row],[TBI et NBI Mensuel]]*12)</f>
        <v>0</v>
      </c>
      <c r="E118" s="69">
        <f>Tableau423[[#This Row],[NB Heures Mensuelles]]*12</f>
        <v>0</v>
      </c>
      <c r="F118" s="70" t="e">
        <f>Tableau423[[#This Row],[TBI-NBI Annuel]]/Tableau423[[#This Row],[Heures Annuelles]]*1820</f>
        <v>#DIV/0!</v>
      </c>
      <c r="G118" s="29">
        <f t="shared" si="3"/>
        <v>0</v>
      </c>
      <c r="H118" s="71" t="e">
        <f t="shared" si="6"/>
        <v>#DIV/0!</v>
      </c>
      <c r="I118" s="72" t="e">
        <f t="shared" si="7"/>
        <v>#DIV/0!</v>
      </c>
      <c r="J118" s="17"/>
      <c r="K118" s="62"/>
    </row>
    <row r="119" spans="1:11" ht="19.899999999999999" customHeight="1" x14ac:dyDescent="0.2">
      <c r="A119" s="34">
        <v>110</v>
      </c>
      <c r="B119" s="66"/>
      <c r="C119" s="67"/>
      <c r="D119" s="68">
        <f>SUM(Tableau423[[#This Row],[TBI et NBI Mensuel]]*12)</f>
        <v>0</v>
      </c>
      <c r="E119" s="69">
        <f>Tableau423[[#This Row],[NB Heures Mensuelles]]*12</f>
        <v>0</v>
      </c>
      <c r="F119" s="70" t="e">
        <f>Tableau423[[#This Row],[TBI-NBI Annuel]]/Tableau423[[#This Row],[Heures Annuelles]]*1820</f>
        <v>#DIV/0!</v>
      </c>
      <c r="G119" s="29">
        <f t="shared" si="3"/>
        <v>0</v>
      </c>
      <c r="H119" s="71" t="e">
        <f t="shared" si="6"/>
        <v>#DIV/0!</v>
      </c>
      <c r="I119" s="72" t="e">
        <f t="shared" si="7"/>
        <v>#DIV/0!</v>
      </c>
      <c r="J119" s="17"/>
      <c r="K119" s="62"/>
    </row>
    <row r="120" spans="1:11" ht="19.899999999999999" customHeight="1" x14ac:dyDescent="0.2">
      <c r="A120" s="34">
        <v>111</v>
      </c>
      <c r="B120" s="66"/>
      <c r="C120" s="67"/>
      <c r="D120" s="68">
        <f>SUM(Tableau423[[#This Row],[TBI et NBI Mensuel]]*12)</f>
        <v>0</v>
      </c>
      <c r="E120" s="69">
        <f>Tableau423[[#This Row],[NB Heures Mensuelles]]*12</f>
        <v>0</v>
      </c>
      <c r="F120" s="70" t="e">
        <f>Tableau423[[#This Row],[TBI-NBI Annuel]]/Tableau423[[#This Row],[Heures Annuelles]]*1820</f>
        <v>#DIV/0!</v>
      </c>
      <c r="G120" s="29">
        <f t="shared" si="3"/>
        <v>0</v>
      </c>
      <c r="H120" s="71" t="e">
        <f t="shared" si="6"/>
        <v>#DIV/0!</v>
      </c>
      <c r="I120" s="72" t="e">
        <f t="shared" si="7"/>
        <v>#DIV/0!</v>
      </c>
      <c r="J120" s="17"/>
      <c r="K120" s="62"/>
    </row>
    <row r="121" spans="1:11" ht="19.899999999999999" customHeight="1" x14ac:dyDescent="0.2">
      <c r="A121" s="34">
        <v>112</v>
      </c>
      <c r="B121" s="66"/>
      <c r="C121" s="67"/>
      <c r="D121" s="68">
        <f>SUM(Tableau423[[#This Row],[TBI et NBI Mensuel]]*12)</f>
        <v>0</v>
      </c>
      <c r="E121" s="69">
        <f>Tableau423[[#This Row],[NB Heures Mensuelles]]*12</f>
        <v>0</v>
      </c>
      <c r="F121" s="70" t="e">
        <f>Tableau423[[#This Row],[TBI-NBI Annuel]]/Tableau423[[#This Row],[Heures Annuelles]]*1820</f>
        <v>#DIV/0!</v>
      </c>
      <c r="G121" s="29">
        <f t="shared" si="3"/>
        <v>0</v>
      </c>
      <c r="H121" s="71" t="e">
        <f t="shared" si="6"/>
        <v>#DIV/0!</v>
      </c>
      <c r="I121" s="72" t="e">
        <f t="shared" si="7"/>
        <v>#DIV/0!</v>
      </c>
      <c r="J121" s="17"/>
      <c r="K121" s="62"/>
    </row>
    <row r="122" spans="1:11" ht="19.899999999999999" customHeight="1" x14ac:dyDescent="0.2">
      <c r="A122" s="34">
        <v>113</v>
      </c>
      <c r="B122" s="66"/>
      <c r="C122" s="67"/>
      <c r="D122" s="68">
        <f>SUM(Tableau423[[#This Row],[TBI et NBI Mensuel]]*12)</f>
        <v>0</v>
      </c>
      <c r="E122" s="69">
        <f>Tableau423[[#This Row],[NB Heures Mensuelles]]*12</f>
        <v>0</v>
      </c>
      <c r="F122" s="70" t="e">
        <f>Tableau423[[#This Row],[TBI-NBI Annuel]]/Tableau423[[#This Row],[Heures Annuelles]]*1820</f>
        <v>#DIV/0!</v>
      </c>
      <c r="G122" s="29">
        <f t="shared" si="3"/>
        <v>0</v>
      </c>
      <c r="H122" s="71" t="e">
        <f t="shared" si="6"/>
        <v>#DIV/0!</v>
      </c>
      <c r="I122" s="72" t="e">
        <f t="shared" si="7"/>
        <v>#DIV/0!</v>
      </c>
      <c r="J122" s="17"/>
      <c r="K122" s="62"/>
    </row>
    <row r="123" spans="1:11" ht="19.899999999999999" customHeight="1" x14ac:dyDescent="0.2">
      <c r="A123" s="34">
        <v>114</v>
      </c>
      <c r="B123" s="66"/>
      <c r="C123" s="67"/>
      <c r="D123" s="68">
        <f>SUM(Tableau423[[#This Row],[TBI et NBI Mensuel]]*12)</f>
        <v>0</v>
      </c>
      <c r="E123" s="69">
        <f>Tableau423[[#This Row],[NB Heures Mensuelles]]*12</f>
        <v>0</v>
      </c>
      <c r="F123" s="70" t="e">
        <f>Tableau423[[#This Row],[TBI-NBI Annuel]]/Tableau423[[#This Row],[Heures Annuelles]]*1820</f>
        <v>#DIV/0!</v>
      </c>
      <c r="G123" s="29">
        <f t="shared" si="3"/>
        <v>0</v>
      </c>
      <c r="H123" s="71" t="e">
        <f t="shared" si="6"/>
        <v>#DIV/0!</v>
      </c>
      <c r="I123" s="72" t="e">
        <f t="shared" si="7"/>
        <v>#DIV/0!</v>
      </c>
      <c r="J123" s="17"/>
      <c r="K123" s="62"/>
    </row>
    <row r="124" spans="1:11" ht="19.899999999999999" customHeight="1" x14ac:dyDescent="0.2">
      <c r="A124" s="34">
        <v>115</v>
      </c>
      <c r="B124" s="66"/>
      <c r="C124" s="67"/>
      <c r="D124" s="68">
        <f>SUM(Tableau423[[#This Row],[TBI et NBI Mensuel]]*12)</f>
        <v>0</v>
      </c>
      <c r="E124" s="69">
        <f>Tableau423[[#This Row],[NB Heures Mensuelles]]*12</f>
        <v>0</v>
      </c>
      <c r="F124" s="70" t="e">
        <f>Tableau423[[#This Row],[TBI-NBI Annuel]]/Tableau423[[#This Row],[Heures Annuelles]]*1820</f>
        <v>#DIV/0!</v>
      </c>
      <c r="G124" s="29">
        <f t="shared" si="3"/>
        <v>0</v>
      </c>
      <c r="H124" s="71" t="e">
        <f t="shared" si="6"/>
        <v>#DIV/0!</v>
      </c>
      <c r="I124" s="72" t="e">
        <f t="shared" si="7"/>
        <v>#DIV/0!</v>
      </c>
      <c r="J124" s="17"/>
      <c r="K124" s="62"/>
    </row>
    <row r="125" spans="1:11" ht="19.899999999999999" customHeight="1" x14ac:dyDescent="0.2">
      <c r="A125" s="34">
        <v>116</v>
      </c>
      <c r="B125" s="66"/>
      <c r="C125" s="67"/>
      <c r="D125" s="68">
        <f>SUM(Tableau423[[#This Row],[TBI et NBI Mensuel]]*12)</f>
        <v>0</v>
      </c>
      <c r="E125" s="69">
        <f>Tableau423[[#This Row],[NB Heures Mensuelles]]*12</f>
        <v>0</v>
      </c>
      <c r="F125" s="70" t="e">
        <f>Tableau423[[#This Row],[TBI-NBI Annuel]]/Tableau423[[#This Row],[Heures Annuelles]]*1820</f>
        <v>#DIV/0!</v>
      </c>
      <c r="G125" s="29">
        <f t="shared" si="3"/>
        <v>0</v>
      </c>
      <c r="H125" s="71" t="e">
        <f t="shared" ref="H125:H133" si="8">IF(G125&lt;=O$12,G125,O$12)</f>
        <v>#DIV/0!</v>
      </c>
      <c r="I125" s="72" t="e">
        <f t="shared" ref="I125:I133" si="9">G125-H125</f>
        <v>#DIV/0!</v>
      </c>
      <c r="J125" s="17"/>
      <c r="K125" s="62"/>
    </row>
    <row r="126" spans="1:11" ht="19.899999999999999" customHeight="1" x14ac:dyDescent="0.2">
      <c r="A126" s="34">
        <v>117</v>
      </c>
      <c r="B126" s="66"/>
      <c r="C126" s="67"/>
      <c r="D126" s="68">
        <f>SUM(Tableau423[[#This Row],[TBI et NBI Mensuel]]*12)</f>
        <v>0</v>
      </c>
      <c r="E126" s="69">
        <f>Tableau423[[#This Row],[NB Heures Mensuelles]]*12</f>
        <v>0</v>
      </c>
      <c r="F126" s="70" t="e">
        <f>Tableau423[[#This Row],[TBI-NBI Annuel]]/Tableau423[[#This Row],[Heures Annuelles]]*1820</f>
        <v>#DIV/0!</v>
      </c>
      <c r="G126" s="29">
        <f t="shared" si="3"/>
        <v>0</v>
      </c>
      <c r="H126" s="71" t="e">
        <f t="shared" si="8"/>
        <v>#DIV/0!</v>
      </c>
      <c r="I126" s="72" t="e">
        <f t="shared" si="9"/>
        <v>#DIV/0!</v>
      </c>
      <c r="J126" s="17"/>
      <c r="K126" s="62"/>
    </row>
    <row r="127" spans="1:11" ht="19.899999999999999" customHeight="1" x14ac:dyDescent="0.2">
      <c r="A127" s="34">
        <v>118</v>
      </c>
      <c r="B127" s="66"/>
      <c r="C127" s="67"/>
      <c r="D127" s="68">
        <f>SUM(Tableau423[[#This Row],[TBI et NBI Mensuel]]*12)</f>
        <v>0</v>
      </c>
      <c r="E127" s="69">
        <f>Tableau423[[#This Row],[NB Heures Mensuelles]]*12</f>
        <v>0</v>
      </c>
      <c r="F127" s="70" t="e">
        <f>Tableau423[[#This Row],[TBI-NBI Annuel]]/Tableau423[[#This Row],[Heures Annuelles]]*1820</f>
        <v>#DIV/0!</v>
      </c>
      <c r="G127" s="29">
        <f t="shared" si="3"/>
        <v>0</v>
      </c>
      <c r="H127" s="71" t="e">
        <f t="shared" si="8"/>
        <v>#DIV/0!</v>
      </c>
      <c r="I127" s="72" t="e">
        <f t="shared" si="9"/>
        <v>#DIV/0!</v>
      </c>
      <c r="J127" s="17"/>
      <c r="K127" s="62"/>
    </row>
    <row r="128" spans="1:11" ht="19.899999999999999" customHeight="1" x14ac:dyDescent="0.2">
      <c r="A128" s="34">
        <v>119</v>
      </c>
      <c r="B128" s="66"/>
      <c r="C128" s="67"/>
      <c r="D128" s="68">
        <f>SUM(Tableau423[[#This Row],[TBI et NBI Mensuel]]*12)</f>
        <v>0</v>
      </c>
      <c r="E128" s="69">
        <f>Tableau423[[#This Row],[NB Heures Mensuelles]]*12</f>
        <v>0</v>
      </c>
      <c r="F128" s="70" t="e">
        <f>Tableau423[[#This Row],[TBI-NBI Annuel]]/Tableau423[[#This Row],[Heures Annuelles]]*1820</f>
        <v>#DIV/0!</v>
      </c>
      <c r="G128" s="29">
        <f t="shared" si="3"/>
        <v>0</v>
      </c>
      <c r="H128" s="71" t="e">
        <f t="shared" si="8"/>
        <v>#DIV/0!</v>
      </c>
      <c r="I128" s="72" t="e">
        <f t="shared" si="9"/>
        <v>#DIV/0!</v>
      </c>
      <c r="J128" s="17"/>
      <c r="K128" s="62"/>
    </row>
    <row r="129" spans="1:11" ht="19.899999999999999" customHeight="1" x14ac:dyDescent="0.2">
      <c r="A129" s="34">
        <v>120</v>
      </c>
      <c r="B129" s="66"/>
      <c r="C129" s="67"/>
      <c r="D129" s="68">
        <f>SUM(Tableau423[[#This Row],[TBI et NBI Mensuel]]*12)</f>
        <v>0</v>
      </c>
      <c r="E129" s="69">
        <f>Tableau423[[#This Row],[NB Heures Mensuelles]]*12</f>
        <v>0</v>
      </c>
      <c r="F129" s="70" t="e">
        <f>Tableau423[[#This Row],[TBI-NBI Annuel]]/Tableau423[[#This Row],[Heures Annuelles]]*1820</f>
        <v>#DIV/0!</v>
      </c>
      <c r="G129" s="29">
        <f t="shared" si="3"/>
        <v>0</v>
      </c>
      <c r="H129" s="71" t="e">
        <f t="shared" si="8"/>
        <v>#DIV/0!</v>
      </c>
      <c r="I129" s="72" t="e">
        <f t="shared" si="9"/>
        <v>#DIV/0!</v>
      </c>
      <c r="J129" s="17"/>
      <c r="K129" s="62"/>
    </row>
    <row r="130" spans="1:11" ht="19.899999999999999" customHeight="1" x14ac:dyDescent="0.2">
      <c r="A130" s="34">
        <v>121</v>
      </c>
      <c r="B130" s="66"/>
      <c r="C130" s="67"/>
      <c r="D130" s="68">
        <f>SUM(Tableau423[[#This Row],[TBI et NBI Mensuel]]*12)</f>
        <v>0</v>
      </c>
      <c r="E130" s="69">
        <f>Tableau423[[#This Row],[NB Heures Mensuelles]]*12</f>
        <v>0</v>
      </c>
      <c r="F130" s="70" t="e">
        <f>Tableau423[[#This Row],[TBI-NBI Annuel]]/Tableau423[[#This Row],[Heures Annuelles]]*1820</f>
        <v>#DIV/0!</v>
      </c>
      <c r="G130" s="29">
        <f t="shared" si="3"/>
        <v>0</v>
      </c>
      <c r="H130" s="71" t="e">
        <f t="shared" si="8"/>
        <v>#DIV/0!</v>
      </c>
      <c r="I130" s="72" t="e">
        <f t="shared" si="9"/>
        <v>#DIV/0!</v>
      </c>
      <c r="J130" s="17"/>
      <c r="K130" s="62"/>
    </row>
    <row r="131" spans="1:11" ht="19.899999999999999" customHeight="1" x14ac:dyDescent="0.2">
      <c r="A131" s="34">
        <v>122</v>
      </c>
      <c r="B131" s="66"/>
      <c r="C131" s="67"/>
      <c r="D131" s="68">
        <f>SUM(Tableau423[[#This Row],[TBI et NBI Mensuel]]*12)</f>
        <v>0</v>
      </c>
      <c r="E131" s="69">
        <f>Tableau423[[#This Row],[NB Heures Mensuelles]]*12</f>
        <v>0</v>
      </c>
      <c r="F131" s="70" t="e">
        <f>Tableau423[[#This Row],[TBI-NBI Annuel]]/Tableau423[[#This Row],[Heures Annuelles]]*1820</f>
        <v>#DIV/0!</v>
      </c>
      <c r="G131" s="29">
        <f t="shared" si="3"/>
        <v>0</v>
      </c>
      <c r="H131" s="71" t="e">
        <f t="shared" si="8"/>
        <v>#DIV/0!</v>
      </c>
      <c r="I131" s="72" t="e">
        <f t="shared" si="9"/>
        <v>#DIV/0!</v>
      </c>
      <c r="J131" s="17"/>
      <c r="K131" s="62"/>
    </row>
    <row r="132" spans="1:11" ht="19.899999999999999" customHeight="1" x14ac:dyDescent="0.2">
      <c r="A132" s="34">
        <v>123</v>
      </c>
      <c r="B132" s="66"/>
      <c r="C132" s="67"/>
      <c r="D132" s="68">
        <f>SUM(Tableau423[[#This Row],[TBI et NBI Mensuel]]*12)</f>
        <v>0</v>
      </c>
      <c r="E132" s="69">
        <f>Tableau423[[#This Row],[NB Heures Mensuelles]]*12</f>
        <v>0</v>
      </c>
      <c r="F132" s="70" t="e">
        <f>Tableau423[[#This Row],[TBI-NBI Annuel]]/Tableau423[[#This Row],[Heures Annuelles]]*1820</f>
        <v>#DIV/0!</v>
      </c>
      <c r="G132" s="29">
        <f t="shared" si="3"/>
        <v>0</v>
      </c>
      <c r="H132" s="71" t="e">
        <f t="shared" si="8"/>
        <v>#DIV/0!</v>
      </c>
      <c r="I132" s="72" t="e">
        <f t="shared" si="9"/>
        <v>#DIV/0!</v>
      </c>
      <c r="J132" s="17"/>
      <c r="K132" s="62"/>
    </row>
    <row r="133" spans="1:11" ht="19.899999999999999" customHeight="1" x14ac:dyDescent="0.2">
      <c r="A133" s="34">
        <v>124</v>
      </c>
      <c r="B133" s="66"/>
      <c r="C133" s="67"/>
      <c r="D133" s="68">
        <f>SUM(Tableau423[[#This Row],[TBI et NBI Mensuel]]*12)</f>
        <v>0</v>
      </c>
      <c r="E133" s="69">
        <f>Tableau423[[#This Row],[NB Heures Mensuelles]]*12</f>
        <v>0</v>
      </c>
      <c r="F133" s="70" t="e">
        <f>Tableau423[[#This Row],[TBI-NBI Annuel]]/Tableau423[[#This Row],[Heures Annuelles]]*1820</f>
        <v>#DIV/0!</v>
      </c>
      <c r="G133" s="29">
        <f t="shared" si="3"/>
        <v>0</v>
      </c>
      <c r="H133" s="71" t="e">
        <f t="shared" si="8"/>
        <v>#DIV/0!</v>
      </c>
      <c r="I133" s="72" t="e">
        <f t="shared" si="9"/>
        <v>#DIV/0!</v>
      </c>
      <c r="J133" s="17"/>
      <c r="K133" s="62"/>
    </row>
    <row r="134" spans="1:11" ht="19.899999999999999" customHeight="1" x14ac:dyDescent="0.2">
      <c r="A134" s="34">
        <v>125</v>
      </c>
      <c r="B134" s="37"/>
      <c r="C134" s="38"/>
      <c r="D134" s="31">
        <f>SUM(Tableau423[[#This Row],[TBI et NBI Mensuel]]*12)</f>
        <v>0</v>
      </c>
      <c r="E134" s="32">
        <f>Tableau423[[#This Row],[NB Heures Mensuelles]]*12</f>
        <v>0</v>
      </c>
      <c r="F134" s="33" t="e">
        <f>Tableau423[[#This Row],[TBI-NBI Annuel]]/Tableau423[[#This Row],[Heures Annuelles]]*1820</f>
        <v>#DIV/0!</v>
      </c>
      <c r="G134" s="29">
        <f t="shared" si="3"/>
        <v>0</v>
      </c>
      <c r="H134" s="30" t="e">
        <f t="shared" ref="H134" si="10">IF(G134&lt;=O$12,G134,O$12)</f>
        <v>#DIV/0!</v>
      </c>
      <c r="I134" s="63" t="e">
        <f t="shared" si="2"/>
        <v>#DIV/0!</v>
      </c>
      <c r="J134" s="17"/>
      <c r="K134" s="62"/>
    </row>
    <row r="135" spans="1:11" ht="19.899999999999999" customHeight="1" x14ac:dyDescent="0.2">
      <c r="A135" s="34">
        <v>126</v>
      </c>
      <c r="B135" s="66"/>
      <c r="C135" s="67"/>
      <c r="D135" s="68">
        <f>SUM(Tableau423[[#This Row],[TBI et NBI Mensuel]]*12)</f>
        <v>0</v>
      </c>
      <c r="E135" s="69">
        <f>Tableau423[[#This Row],[NB Heures Mensuelles]]*12</f>
        <v>0</v>
      </c>
      <c r="F135" s="70" t="e">
        <f>Tableau423[[#This Row],[TBI-NBI Annuel]]/Tableau423[[#This Row],[Heures Annuelles]]*1820</f>
        <v>#DIV/0!</v>
      </c>
      <c r="G135" s="29">
        <f t="shared" si="3"/>
        <v>0</v>
      </c>
      <c r="H135" s="71" t="e">
        <f>IF(G135&lt;=O$12,G135,O$12)</f>
        <v>#DIV/0!</v>
      </c>
      <c r="I135" s="72" t="e">
        <f>G135-H135</f>
        <v>#DIV/0!</v>
      </c>
      <c r="J135" s="17"/>
      <c r="K135" s="62"/>
    </row>
    <row r="136" spans="1:11" ht="19.899999999999999" customHeight="1" x14ac:dyDescent="0.2">
      <c r="A136" s="34">
        <v>127</v>
      </c>
      <c r="B136" s="66"/>
      <c r="C136" s="67"/>
      <c r="D136" s="68">
        <f>SUM(Tableau423[[#This Row],[TBI et NBI Mensuel]]*12)</f>
        <v>0</v>
      </c>
      <c r="E136" s="69">
        <f>Tableau423[[#This Row],[NB Heures Mensuelles]]*12</f>
        <v>0</v>
      </c>
      <c r="F136" s="70" t="e">
        <f>Tableau423[[#This Row],[TBI-NBI Annuel]]/Tableau423[[#This Row],[Heures Annuelles]]*1820</f>
        <v>#DIV/0!</v>
      </c>
      <c r="G136" s="29">
        <f t="shared" si="3"/>
        <v>0</v>
      </c>
      <c r="H136" s="71" t="e">
        <f t="shared" ref="H136:H167" si="11">IF(G136&lt;=O$12,G136,O$12)</f>
        <v>#DIV/0!</v>
      </c>
      <c r="I136" s="72" t="e">
        <f t="shared" ref="I136:I167" si="12">G136-H136</f>
        <v>#DIV/0!</v>
      </c>
      <c r="J136" s="17"/>
      <c r="K136" s="62"/>
    </row>
    <row r="137" spans="1:11" ht="19.899999999999999" customHeight="1" x14ac:dyDescent="0.2">
      <c r="A137" s="34">
        <v>128</v>
      </c>
      <c r="B137" s="66"/>
      <c r="C137" s="67"/>
      <c r="D137" s="68">
        <f>SUM(Tableau423[[#This Row],[TBI et NBI Mensuel]]*12)</f>
        <v>0</v>
      </c>
      <c r="E137" s="69">
        <f>Tableau423[[#This Row],[NB Heures Mensuelles]]*12</f>
        <v>0</v>
      </c>
      <c r="F137" s="70" t="e">
        <f>Tableau423[[#This Row],[TBI-NBI Annuel]]/Tableau423[[#This Row],[Heures Annuelles]]*1820</f>
        <v>#DIV/0!</v>
      </c>
      <c r="G137" s="29">
        <f t="shared" si="3"/>
        <v>0</v>
      </c>
      <c r="H137" s="71" t="e">
        <f t="shared" si="11"/>
        <v>#DIV/0!</v>
      </c>
      <c r="I137" s="72" t="e">
        <f t="shared" si="12"/>
        <v>#DIV/0!</v>
      </c>
      <c r="J137" s="17"/>
      <c r="K137" s="62"/>
    </row>
    <row r="138" spans="1:11" ht="19.899999999999999" customHeight="1" x14ac:dyDescent="0.2">
      <c r="A138" s="34">
        <v>129</v>
      </c>
      <c r="B138" s="66"/>
      <c r="C138" s="67"/>
      <c r="D138" s="68">
        <f>SUM(Tableau423[[#This Row],[TBI et NBI Mensuel]]*12)</f>
        <v>0</v>
      </c>
      <c r="E138" s="69">
        <f>Tableau423[[#This Row],[NB Heures Mensuelles]]*12</f>
        <v>0</v>
      </c>
      <c r="F138" s="70" t="e">
        <f>Tableau423[[#This Row],[TBI-NBI Annuel]]/Tableau423[[#This Row],[Heures Annuelles]]*1820</f>
        <v>#DIV/0!</v>
      </c>
      <c r="G138" s="29">
        <f t="shared" ref="G138:G201" si="13">(D138/12)*2.58%</f>
        <v>0</v>
      </c>
      <c r="H138" s="71" t="e">
        <f t="shared" si="11"/>
        <v>#DIV/0!</v>
      </c>
      <c r="I138" s="72" t="e">
        <f t="shared" si="12"/>
        <v>#DIV/0!</v>
      </c>
      <c r="J138" s="17"/>
      <c r="K138" s="62"/>
    </row>
    <row r="139" spans="1:11" ht="19.899999999999999" customHeight="1" x14ac:dyDescent="0.2">
      <c r="A139" s="34">
        <v>130</v>
      </c>
      <c r="B139" s="66"/>
      <c r="C139" s="67"/>
      <c r="D139" s="68">
        <f>SUM(Tableau423[[#This Row],[TBI et NBI Mensuel]]*12)</f>
        <v>0</v>
      </c>
      <c r="E139" s="69">
        <f>Tableau423[[#This Row],[NB Heures Mensuelles]]*12</f>
        <v>0</v>
      </c>
      <c r="F139" s="70" t="e">
        <f>Tableau423[[#This Row],[TBI-NBI Annuel]]/Tableau423[[#This Row],[Heures Annuelles]]*1820</f>
        <v>#DIV/0!</v>
      </c>
      <c r="G139" s="29">
        <f t="shared" si="13"/>
        <v>0</v>
      </c>
      <c r="H139" s="71" t="e">
        <f t="shared" si="11"/>
        <v>#DIV/0!</v>
      </c>
      <c r="I139" s="72" t="e">
        <f t="shared" si="12"/>
        <v>#DIV/0!</v>
      </c>
      <c r="J139" s="17"/>
      <c r="K139" s="62"/>
    </row>
    <row r="140" spans="1:11" ht="19.899999999999999" customHeight="1" x14ac:dyDescent="0.2">
      <c r="A140" s="34">
        <v>131</v>
      </c>
      <c r="B140" s="66"/>
      <c r="C140" s="67"/>
      <c r="D140" s="68">
        <f>SUM(Tableau423[[#This Row],[TBI et NBI Mensuel]]*12)</f>
        <v>0</v>
      </c>
      <c r="E140" s="69">
        <f>Tableau423[[#This Row],[NB Heures Mensuelles]]*12</f>
        <v>0</v>
      </c>
      <c r="F140" s="70" t="e">
        <f>Tableau423[[#This Row],[TBI-NBI Annuel]]/Tableau423[[#This Row],[Heures Annuelles]]*1820</f>
        <v>#DIV/0!</v>
      </c>
      <c r="G140" s="29">
        <f t="shared" si="13"/>
        <v>0</v>
      </c>
      <c r="H140" s="71" t="e">
        <f t="shared" si="11"/>
        <v>#DIV/0!</v>
      </c>
      <c r="I140" s="72" t="e">
        <f t="shared" si="12"/>
        <v>#DIV/0!</v>
      </c>
      <c r="J140" s="17"/>
      <c r="K140" s="62"/>
    </row>
    <row r="141" spans="1:11" ht="19.899999999999999" customHeight="1" x14ac:dyDescent="0.2">
      <c r="A141" s="34">
        <v>132</v>
      </c>
      <c r="B141" s="66"/>
      <c r="C141" s="67"/>
      <c r="D141" s="68">
        <f>SUM(Tableau423[[#This Row],[TBI et NBI Mensuel]]*12)</f>
        <v>0</v>
      </c>
      <c r="E141" s="69">
        <f>Tableau423[[#This Row],[NB Heures Mensuelles]]*12</f>
        <v>0</v>
      </c>
      <c r="F141" s="70" t="e">
        <f>Tableau423[[#This Row],[TBI-NBI Annuel]]/Tableau423[[#This Row],[Heures Annuelles]]*1820</f>
        <v>#DIV/0!</v>
      </c>
      <c r="G141" s="29">
        <f t="shared" si="13"/>
        <v>0</v>
      </c>
      <c r="H141" s="71" t="e">
        <f t="shared" si="11"/>
        <v>#DIV/0!</v>
      </c>
      <c r="I141" s="72" t="e">
        <f t="shared" si="12"/>
        <v>#DIV/0!</v>
      </c>
      <c r="J141" s="17"/>
      <c r="K141" s="62"/>
    </row>
    <row r="142" spans="1:11" ht="19.899999999999999" customHeight="1" x14ac:dyDescent="0.2">
      <c r="A142" s="34">
        <v>133</v>
      </c>
      <c r="B142" s="66"/>
      <c r="C142" s="67"/>
      <c r="D142" s="68">
        <f>SUM(Tableau423[[#This Row],[TBI et NBI Mensuel]]*12)</f>
        <v>0</v>
      </c>
      <c r="E142" s="69">
        <f>Tableau423[[#This Row],[NB Heures Mensuelles]]*12</f>
        <v>0</v>
      </c>
      <c r="F142" s="70" t="e">
        <f>Tableau423[[#This Row],[TBI-NBI Annuel]]/Tableau423[[#This Row],[Heures Annuelles]]*1820</f>
        <v>#DIV/0!</v>
      </c>
      <c r="G142" s="29">
        <f t="shared" si="13"/>
        <v>0</v>
      </c>
      <c r="H142" s="71" t="e">
        <f t="shared" si="11"/>
        <v>#DIV/0!</v>
      </c>
      <c r="I142" s="72" t="e">
        <f t="shared" si="12"/>
        <v>#DIV/0!</v>
      </c>
      <c r="J142" s="17"/>
      <c r="K142" s="62"/>
    </row>
    <row r="143" spans="1:11" ht="19.899999999999999" customHeight="1" x14ac:dyDescent="0.2">
      <c r="A143" s="34">
        <v>134</v>
      </c>
      <c r="B143" s="66"/>
      <c r="C143" s="67"/>
      <c r="D143" s="68">
        <f>SUM(Tableau423[[#This Row],[TBI et NBI Mensuel]]*12)</f>
        <v>0</v>
      </c>
      <c r="E143" s="69">
        <f>Tableau423[[#This Row],[NB Heures Mensuelles]]*12</f>
        <v>0</v>
      </c>
      <c r="F143" s="70" t="e">
        <f>Tableau423[[#This Row],[TBI-NBI Annuel]]/Tableau423[[#This Row],[Heures Annuelles]]*1820</f>
        <v>#DIV/0!</v>
      </c>
      <c r="G143" s="29">
        <f t="shared" si="13"/>
        <v>0</v>
      </c>
      <c r="H143" s="71" t="e">
        <f t="shared" si="11"/>
        <v>#DIV/0!</v>
      </c>
      <c r="I143" s="72" t="e">
        <f t="shared" si="12"/>
        <v>#DIV/0!</v>
      </c>
      <c r="J143" s="17"/>
      <c r="K143" s="62"/>
    </row>
    <row r="144" spans="1:11" ht="19.899999999999999" customHeight="1" x14ac:dyDescent="0.2">
      <c r="A144" s="34">
        <v>135</v>
      </c>
      <c r="B144" s="66"/>
      <c r="C144" s="67"/>
      <c r="D144" s="68">
        <f>SUM(Tableau423[[#This Row],[TBI et NBI Mensuel]]*12)</f>
        <v>0</v>
      </c>
      <c r="E144" s="69">
        <f>Tableau423[[#This Row],[NB Heures Mensuelles]]*12</f>
        <v>0</v>
      </c>
      <c r="F144" s="70" t="e">
        <f>Tableau423[[#This Row],[TBI-NBI Annuel]]/Tableau423[[#This Row],[Heures Annuelles]]*1820</f>
        <v>#DIV/0!</v>
      </c>
      <c r="G144" s="29">
        <f t="shared" si="13"/>
        <v>0</v>
      </c>
      <c r="H144" s="71" t="e">
        <f t="shared" si="11"/>
        <v>#DIV/0!</v>
      </c>
      <c r="I144" s="72" t="e">
        <f t="shared" si="12"/>
        <v>#DIV/0!</v>
      </c>
      <c r="J144" s="17"/>
      <c r="K144" s="62"/>
    </row>
    <row r="145" spans="1:11" ht="19.899999999999999" customHeight="1" x14ac:dyDescent="0.2">
      <c r="A145" s="34">
        <v>136</v>
      </c>
      <c r="B145" s="66"/>
      <c r="C145" s="67"/>
      <c r="D145" s="68">
        <f>SUM(Tableau423[[#This Row],[TBI et NBI Mensuel]]*12)</f>
        <v>0</v>
      </c>
      <c r="E145" s="69">
        <f>Tableau423[[#This Row],[NB Heures Mensuelles]]*12</f>
        <v>0</v>
      </c>
      <c r="F145" s="70" t="e">
        <f>Tableau423[[#This Row],[TBI-NBI Annuel]]/Tableau423[[#This Row],[Heures Annuelles]]*1820</f>
        <v>#DIV/0!</v>
      </c>
      <c r="G145" s="29">
        <f t="shared" si="13"/>
        <v>0</v>
      </c>
      <c r="H145" s="71" t="e">
        <f t="shared" si="11"/>
        <v>#DIV/0!</v>
      </c>
      <c r="I145" s="72" t="e">
        <f t="shared" si="12"/>
        <v>#DIV/0!</v>
      </c>
      <c r="J145" s="17"/>
      <c r="K145" s="62"/>
    </row>
    <row r="146" spans="1:11" ht="19.899999999999999" customHeight="1" x14ac:dyDescent="0.2">
      <c r="A146" s="34">
        <v>137</v>
      </c>
      <c r="B146" s="66"/>
      <c r="C146" s="67"/>
      <c r="D146" s="68">
        <f>SUM(Tableau423[[#This Row],[TBI et NBI Mensuel]]*12)</f>
        <v>0</v>
      </c>
      <c r="E146" s="69">
        <f>Tableau423[[#This Row],[NB Heures Mensuelles]]*12</f>
        <v>0</v>
      </c>
      <c r="F146" s="70" t="e">
        <f>Tableau423[[#This Row],[TBI-NBI Annuel]]/Tableau423[[#This Row],[Heures Annuelles]]*1820</f>
        <v>#DIV/0!</v>
      </c>
      <c r="G146" s="29">
        <f t="shared" si="13"/>
        <v>0</v>
      </c>
      <c r="H146" s="71" t="e">
        <f t="shared" si="11"/>
        <v>#DIV/0!</v>
      </c>
      <c r="I146" s="72" t="e">
        <f t="shared" si="12"/>
        <v>#DIV/0!</v>
      </c>
      <c r="J146" s="17"/>
      <c r="K146" s="62"/>
    </row>
    <row r="147" spans="1:11" ht="19.899999999999999" customHeight="1" x14ac:dyDescent="0.2">
      <c r="A147" s="34">
        <v>138</v>
      </c>
      <c r="B147" s="66"/>
      <c r="C147" s="67"/>
      <c r="D147" s="68">
        <f>SUM(Tableau423[[#This Row],[TBI et NBI Mensuel]]*12)</f>
        <v>0</v>
      </c>
      <c r="E147" s="69">
        <f>Tableau423[[#This Row],[NB Heures Mensuelles]]*12</f>
        <v>0</v>
      </c>
      <c r="F147" s="70" t="e">
        <f>Tableau423[[#This Row],[TBI-NBI Annuel]]/Tableau423[[#This Row],[Heures Annuelles]]*1820</f>
        <v>#DIV/0!</v>
      </c>
      <c r="G147" s="29">
        <f t="shared" si="13"/>
        <v>0</v>
      </c>
      <c r="H147" s="71" t="e">
        <f t="shared" si="11"/>
        <v>#DIV/0!</v>
      </c>
      <c r="I147" s="72" t="e">
        <f t="shared" si="12"/>
        <v>#DIV/0!</v>
      </c>
      <c r="J147" s="17"/>
      <c r="K147" s="62"/>
    </row>
    <row r="148" spans="1:11" ht="19.899999999999999" customHeight="1" x14ac:dyDescent="0.2">
      <c r="A148" s="34">
        <v>139</v>
      </c>
      <c r="B148" s="66"/>
      <c r="C148" s="67"/>
      <c r="D148" s="68">
        <f>SUM(Tableau423[[#This Row],[TBI et NBI Mensuel]]*12)</f>
        <v>0</v>
      </c>
      <c r="E148" s="69">
        <f>Tableau423[[#This Row],[NB Heures Mensuelles]]*12</f>
        <v>0</v>
      </c>
      <c r="F148" s="70" t="e">
        <f>Tableau423[[#This Row],[TBI-NBI Annuel]]/Tableau423[[#This Row],[Heures Annuelles]]*1820</f>
        <v>#DIV/0!</v>
      </c>
      <c r="G148" s="29">
        <f t="shared" si="13"/>
        <v>0</v>
      </c>
      <c r="H148" s="71" t="e">
        <f t="shared" si="11"/>
        <v>#DIV/0!</v>
      </c>
      <c r="I148" s="72" t="e">
        <f t="shared" si="12"/>
        <v>#DIV/0!</v>
      </c>
      <c r="J148" s="17"/>
      <c r="K148" s="62"/>
    </row>
    <row r="149" spans="1:11" ht="19.899999999999999" customHeight="1" x14ac:dyDescent="0.2">
      <c r="A149" s="34">
        <v>140</v>
      </c>
      <c r="B149" s="66"/>
      <c r="C149" s="67"/>
      <c r="D149" s="68">
        <f>SUM(Tableau423[[#This Row],[TBI et NBI Mensuel]]*12)</f>
        <v>0</v>
      </c>
      <c r="E149" s="69">
        <f>Tableau423[[#This Row],[NB Heures Mensuelles]]*12</f>
        <v>0</v>
      </c>
      <c r="F149" s="70" t="e">
        <f>Tableau423[[#This Row],[TBI-NBI Annuel]]/Tableau423[[#This Row],[Heures Annuelles]]*1820</f>
        <v>#DIV/0!</v>
      </c>
      <c r="G149" s="29">
        <f t="shared" si="13"/>
        <v>0</v>
      </c>
      <c r="H149" s="71" t="e">
        <f t="shared" si="11"/>
        <v>#DIV/0!</v>
      </c>
      <c r="I149" s="72" t="e">
        <f t="shared" si="12"/>
        <v>#DIV/0!</v>
      </c>
      <c r="J149" s="17"/>
      <c r="K149" s="62"/>
    </row>
    <row r="150" spans="1:11" ht="19.899999999999999" customHeight="1" x14ac:dyDescent="0.2">
      <c r="A150" s="34">
        <v>141</v>
      </c>
      <c r="B150" s="66"/>
      <c r="C150" s="67"/>
      <c r="D150" s="68">
        <f>SUM(Tableau423[[#This Row],[TBI et NBI Mensuel]]*12)</f>
        <v>0</v>
      </c>
      <c r="E150" s="69">
        <f>Tableau423[[#This Row],[NB Heures Mensuelles]]*12</f>
        <v>0</v>
      </c>
      <c r="F150" s="70" t="e">
        <f>Tableau423[[#This Row],[TBI-NBI Annuel]]/Tableau423[[#This Row],[Heures Annuelles]]*1820</f>
        <v>#DIV/0!</v>
      </c>
      <c r="G150" s="29">
        <f t="shared" si="13"/>
        <v>0</v>
      </c>
      <c r="H150" s="71" t="e">
        <f t="shared" si="11"/>
        <v>#DIV/0!</v>
      </c>
      <c r="I150" s="72" t="e">
        <f t="shared" si="12"/>
        <v>#DIV/0!</v>
      </c>
      <c r="J150" s="17"/>
      <c r="K150" s="62"/>
    </row>
    <row r="151" spans="1:11" ht="19.899999999999999" customHeight="1" x14ac:dyDescent="0.2">
      <c r="A151" s="34">
        <v>142</v>
      </c>
      <c r="B151" s="66"/>
      <c r="C151" s="67"/>
      <c r="D151" s="68">
        <f>SUM(Tableau423[[#This Row],[TBI et NBI Mensuel]]*12)</f>
        <v>0</v>
      </c>
      <c r="E151" s="69">
        <f>Tableau423[[#This Row],[NB Heures Mensuelles]]*12</f>
        <v>0</v>
      </c>
      <c r="F151" s="70" t="e">
        <f>Tableau423[[#This Row],[TBI-NBI Annuel]]/Tableau423[[#This Row],[Heures Annuelles]]*1820</f>
        <v>#DIV/0!</v>
      </c>
      <c r="G151" s="29">
        <f t="shared" si="13"/>
        <v>0</v>
      </c>
      <c r="H151" s="71" t="e">
        <f t="shared" si="11"/>
        <v>#DIV/0!</v>
      </c>
      <c r="I151" s="72" t="e">
        <f t="shared" si="12"/>
        <v>#DIV/0!</v>
      </c>
      <c r="J151" s="17"/>
      <c r="K151" s="62"/>
    </row>
    <row r="152" spans="1:11" ht="19.899999999999999" customHeight="1" x14ac:dyDescent="0.2">
      <c r="A152" s="34">
        <v>143</v>
      </c>
      <c r="B152" s="66"/>
      <c r="C152" s="67"/>
      <c r="D152" s="68">
        <f>SUM(Tableau423[[#This Row],[TBI et NBI Mensuel]]*12)</f>
        <v>0</v>
      </c>
      <c r="E152" s="69">
        <f>Tableau423[[#This Row],[NB Heures Mensuelles]]*12</f>
        <v>0</v>
      </c>
      <c r="F152" s="70" t="e">
        <f>Tableau423[[#This Row],[TBI-NBI Annuel]]/Tableau423[[#This Row],[Heures Annuelles]]*1820</f>
        <v>#DIV/0!</v>
      </c>
      <c r="G152" s="29">
        <f t="shared" si="13"/>
        <v>0</v>
      </c>
      <c r="H152" s="71" t="e">
        <f t="shared" si="11"/>
        <v>#DIV/0!</v>
      </c>
      <c r="I152" s="72" t="e">
        <f t="shared" si="12"/>
        <v>#DIV/0!</v>
      </c>
      <c r="J152" s="17"/>
      <c r="K152" s="62"/>
    </row>
    <row r="153" spans="1:11" ht="19.899999999999999" customHeight="1" x14ac:dyDescent="0.2">
      <c r="A153" s="34">
        <v>144</v>
      </c>
      <c r="B153" s="66"/>
      <c r="C153" s="67"/>
      <c r="D153" s="68">
        <f>SUM(Tableau423[[#This Row],[TBI et NBI Mensuel]]*12)</f>
        <v>0</v>
      </c>
      <c r="E153" s="69">
        <f>Tableau423[[#This Row],[NB Heures Mensuelles]]*12</f>
        <v>0</v>
      </c>
      <c r="F153" s="70" t="e">
        <f>Tableau423[[#This Row],[TBI-NBI Annuel]]/Tableau423[[#This Row],[Heures Annuelles]]*1820</f>
        <v>#DIV/0!</v>
      </c>
      <c r="G153" s="29">
        <f t="shared" si="13"/>
        <v>0</v>
      </c>
      <c r="H153" s="71" t="e">
        <f t="shared" si="11"/>
        <v>#DIV/0!</v>
      </c>
      <c r="I153" s="72" t="e">
        <f t="shared" si="12"/>
        <v>#DIV/0!</v>
      </c>
      <c r="J153" s="17"/>
      <c r="K153" s="62"/>
    </row>
    <row r="154" spans="1:11" ht="19.899999999999999" customHeight="1" x14ac:dyDescent="0.2">
      <c r="A154" s="34">
        <v>145</v>
      </c>
      <c r="B154" s="66"/>
      <c r="C154" s="67"/>
      <c r="D154" s="68">
        <f>SUM(Tableau423[[#This Row],[TBI et NBI Mensuel]]*12)</f>
        <v>0</v>
      </c>
      <c r="E154" s="69">
        <f>Tableau423[[#This Row],[NB Heures Mensuelles]]*12</f>
        <v>0</v>
      </c>
      <c r="F154" s="70" t="e">
        <f>Tableau423[[#This Row],[TBI-NBI Annuel]]/Tableau423[[#This Row],[Heures Annuelles]]*1820</f>
        <v>#DIV/0!</v>
      </c>
      <c r="G154" s="29">
        <f t="shared" si="13"/>
        <v>0</v>
      </c>
      <c r="H154" s="71" t="e">
        <f t="shared" si="11"/>
        <v>#DIV/0!</v>
      </c>
      <c r="I154" s="72" t="e">
        <f t="shared" si="12"/>
        <v>#DIV/0!</v>
      </c>
      <c r="J154" s="17"/>
      <c r="K154" s="62"/>
    </row>
    <row r="155" spans="1:11" ht="19.899999999999999" customHeight="1" x14ac:dyDescent="0.2">
      <c r="A155" s="34">
        <v>146</v>
      </c>
      <c r="B155" s="66"/>
      <c r="C155" s="67"/>
      <c r="D155" s="68">
        <f>SUM(Tableau423[[#This Row],[TBI et NBI Mensuel]]*12)</f>
        <v>0</v>
      </c>
      <c r="E155" s="69">
        <f>Tableau423[[#This Row],[NB Heures Mensuelles]]*12</f>
        <v>0</v>
      </c>
      <c r="F155" s="70" t="e">
        <f>Tableau423[[#This Row],[TBI-NBI Annuel]]/Tableau423[[#This Row],[Heures Annuelles]]*1820</f>
        <v>#DIV/0!</v>
      </c>
      <c r="G155" s="29">
        <f t="shared" si="13"/>
        <v>0</v>
      </c>
      <c r="H155" s="71" t="e">
        <f t="shared" si="11"/>
        <v>#DIV/0!</v>
      </c>
      <c r="I155" s="72" t="e">
        <f t="shared" si="12"/>
        <v>#DIV/0!</v>
      </c>
      <c r="J155" s="17"/>
      <c r="K155" s="62"/>
    </row>
    <row r="156" spans="1:11" ht="19.899999999999999" customHeight="1" x14ac:dyDescent="0.2">
      <c r="A156" s="34">
        <v>147</v>
      </c>
      <c r="B156" s="66"/>
      <c r="C156" s="67"/>
      <c r="D156" s="68">
        <f>SUM(Tableau423[[#This Row],[TBI et NBI Mensuel]]*12)</f>
        <v>0</v>
      </c>
      <c r="E156" s="69">
        <f>Tableau423[[#This Row],[NB Heures Mensuelles]]*12</f>
        <v>0</v>
      </c>
      <c r="F156" s="70" t="e">
        <f>Tableau423[[#This Row],[TBI-NBI Annuel]]/Tableau423[[#This Row],[Heures Annuelles]]*1820</f>
        <v>#DIV/0!</v>
      </c>
      <c r="G156" s="29">
        <f t="shared" si="13"/>
        <v>0</v>
      </c>
      <c r="H156" s="71" t="e">
        <f t="shared" si="11"/>
        <v>#DIV/0!</v>
      </c>
      <c r="I156" s="72" t="e">
        <f t="shared" si="12"/>
        <v>#DIV/0!</v>
      </c>
      <c r="J156" s="17"/>
      <c r="K156" s="62"/>
    </row>
    <row r="157" spans="1:11" ht="19.899999999999999" customHeight="1" x14ac:dyDescent="0.2">
      <c r="A157" s="34">
        <v>148</v>
      </c>
      <c r="B157" s="66"/>
      <c r="C157" s="67"/>
      <c r="D157" s="68">
        <f>SUM(Tableau423[[#This Row],[TBI et NBI Mensuel]]*12)</f>
        <v>0</v>
      </c>
      <c r="E157" s="69">
        <f>Tableau423[[#This Row],[NB Heures Mensuelles]]*12</f>
        <v>0</v>
      </c>
      <c r="F157" s="70" t="e">
        <f>Tableau423[[#This Row],[TBI-NBI Annuel]]/Tableau423[[#This Row],[Heures Annuelles]]*1820</f>
        <v>#DIV/0!</v>
      </c>
      <c r="G157" s="29">
        <f t="shared" si="13"/>
        <v>0</v>
      </c>
      <c r="H157" s="71" t="e">
        <f t="shared" si="11"/>
        <v>#DIV/0!</v>
      </c>
      <c r="I157" s="72" t="e">
        <f t="shared" si="12"/>
        <v>#DIV/0!</v>
      </c>
      <c r="J157" s="17"/>
      <c r="K157" s="62"/>
    </row>
    <row r="158" spans="1:11" ht="19.899999999999999" customHeight="1" x14ac:dyDescent="0.2">
      <c r="A158" s="34">
        <v>149</v>
      </c>
      <c r="B158" s="66"/>
      <c r="C158" s="67"/>
      <c r="D158" s="68">
        <f>SUM(Tableau423[[#This Row],[TBI et NBI Mensuel]]*12)</f>
        <v>0</v>
      </c>
      <c r="E158" s="69">
        <f>Tableau423[[#This Row],[NB Heures Mensuelles]]*12</f>
        <v>0</v>
      </c>
      <c r="F158" s="70" t="e">
        <f>Tableau423[[#This Row],[TBI-NBI Annuel]]/Tableau423[[#This Row],[Heures Annuelles]]*1820</f>
        <v>#DIV/0!</v>
      </c>
      <c r="G158" s="29">
        <f t="shared" si="13"/>
        <v>0</v>
      </c>
      <c r="H158" s="71" t="e">
        <f t="shared" si="11"/>
        <v>#DIV/0!</v>
      </c>
      <c r="I158" s="72" t="e">
        <f t="shared" si="12"/>
        <v>#DIV/0!</v>
      </c>
      <c r="J158" s="17"/>
      <c r="K158" s="62"/>
    </row>
    <row r="159" spans="1:11" ht="19.899999999999999" customHeight="1" x14ac:dyDescent="0.2">
      <c r="A159" s="34">
        <v>150</v>
      </c>
      <c r="B159" s="66"/>
      <c r="C159" s="67"/>
      <c r="D159" s="68">
        <f>SUM(Tableau423[[#This Row],[TBI et NBI Mensuel]]*12)</f>
        <v>0</v>
      </c>
      <c r="E159" s="69">
        <f>Tableau423[[#This Row],[NB Heures Mensuelles]]*12</f>
        <v>0</v>
      </c>
      <c r="F159" s="70" t="e">
        <f>Tableau423[[#This Row],[TBI-NBI Annuel]]/Tableau423[[#This Row],[Heures Annuelles]]*1820</f>
        <v>#DIV/0!</v>
      </c>
      <c r="G159" s="29">
        <f t="shared" si="13"/>
        <v>0</v>
      </c>
      <c r="H159" s="71" t="e">
        <f t="shared" si="11"/>
        <v>#DIV/0!</v>
      </c>
      <c r="I159" s="72" t="e">
        <f t="shared" si="12"/>
        <v>#DIV/0!</v>
      </c>
      <c r="J159" s="17"/>
      <c r="K159" s="62"/>
    </row>
    <row r="160" spans="1:11" ht="19.899999999999999" customHeight="1" x14ac:dyDescent="0.2">
      <c r="A160" s="34">
        <v>151</v>
      </c>
      <c r="B160" s="66"/>
      <c r="C160" s="67"/>
      <c r="D160" s="68">
        <f>SUM(Tableau423[[#This Row],[TBI et NBI Mensuel]]*12)</f>
        <v>0</v>
      </c>
      <c r="E160" s="69">
        <f>Tableau423[[#This Row],[NB Heures Mensuelles]]*12</f>
        <v>0</v>
      </c>
      <c r="F160" s="70" t="e">
        <f>Tableau423[[#This Row],[TBI-NBI Annuel]]/Tableau423[[#This Row],[Heures Annuelles]]*1820</f>
        <v>#DIV/0!</v>
      </c>
      <c r="G160" s="29">
        <f t="shared" si="13"/>
        <v>0</v>
      </c>
      <c r="H160" s="71" t="e">
        <f t="shared" si="11"/>
        <v>#DIV/0!</v>
      </c>
      <c r="I160" s="72" t="e">
        <f t="shared" si="12"/>
        <v>#DIV/0!</v>
      </c>
      <c r="J160" s="17"/>
      <c r="K160" s="62"/>
    </row>
    <row r="161" spans="1:11" ht="19.899999999999999" customHeight="1" x14ac:dyDescent="0.2">
      <c r="A161" s="34">
        <v>152</v>
      </c>
      <c r="B161" s="66"/>
      <c r="C161" s="67"/>
      <c r="D161" s="68">
        <f>SUM(Tableau423[[#This Row],[TBI et NBI Mensuel]]*12)</f>
        <v>0</v>
      </c>
      <c r="E161" s="69">
        <f>Tableau423[[#This Row],[NB Heures Mensuelles]]*12</f>
        <v>0</v>
      </c>
      <c r="F161" s="70" t="e">
        <f>Tableau423[[#This Row],[TBI-NBI Annuel]]/Tableau423[[#This Row],[Heures Annuelles]]*1820</f>
        <v>#DIV/0!</v>
      </c>
      <c r="G161" s="29">
        <f t="shared" si="13"/>
        <v>0</v>
      </c>
      <c r="H161" s="71" t="e">
        <f t="shared" si="11"/>
        <v>#DIV/0!</v>
      </c>
      <c r="I161" s="72" t="e">
        <f t="shared" si="12"/>
        <v>#DIV/0!</v>
      </c>
      <c r="J161" s="17"/>
      <c r="K161" s="62"/>
    </row>
    <row r="162" spans="1:11" ht="19.899999999999999" customHeight="1" x14ac:dyDescent="0.2">
      <c r="A162" s="34">
        <v>153</v>
      </c>
      <c r="B162" s="66"/>
      <c r="C162" s="67"/>
      <c r="D162" s="68">
        <f>SUM(Tableau423[[#This Row],[TBI et NBI Mensuel]]*12)</f>
        <v>0</v>
      </c>
      <c r="E162" s="69">
        <f>Tableau423[[#This Row],[NB Heures Mensuelles]]*12</f>
        <v>0</v>
      </c>
      <c r="F162" s="70" t="e">
        <f>Tableau423[[#This Row],[TBI-NBI Annuel]]/Tableau423[[#This Row],[Heures Annuelles]]*1820</f>
        <v>#DIV/0!</v>
      </c>
      <c r="G162" s="29">
        <f t="shared" si="13"/>
        <v>0</v>
      </c>
      <c r="H162" s="71" t="e">
        <f t="shared" si="11"/>
        <v>#DIV/0!</v>
      </c>
      <c r="I162" s="72" t="e">
        <f t="shared" si="12"/>
        <v>#DIV/0!</v>
      </c>
      <c r="J162" s="17"/>
      <c r="K162" s="62"/>
    </row>
    <row r="163" spans="1:11" ht="19.899999999999999" customHeight="1" x14ac:dyDescent="0.2">
      <c r="A163" s="34">
        <v>154</v>
      </c>
      <c r="B163" s="66"/>
      <c r="C163" s="67"/>
      <c r="D163" s="68">
        <f>SUM(Tableau423[[#This Row],[TBI et NBI Mensuel]]*12)</f>
        <v>0</v>
      </c>
      <c r="E163" s="69">
        <f>Tableau423[[#This Row],[NB Heures Mensuelles]]*12</f>
        <v>0</v>
      </c>
      <c r="F163" s="70" t="e">
        <f>Tableau423[[#This Row],[TBI-NBI Annuel]]/Tableau423[[#This Row],[Heures Annuelles]]*1820</f>
        <v>#DIV/0!</v>
      </c>
      <c r="G163" s="29">
        <f t="shared" si="13"/>
        <v>0</v>
      </c>
      <c r="H163" s="71" t="e">
        <f t="shared" si="11"/>
        <v>#DIV/0!</v>
      </c>
      <c r="I163" s="72" t="e">
        <f t="shared" si="12"/>
        <v>#DIV/0!</v>
      </c>
      <c r="J163" s="17"/>
      <c r="K163" s="62"/>
    </row>
    <row r="164" spans="1:11" ht="19.899999999999999" customHeight="1" x14ac:dyDescent="0.2">
      <c r="A164" s="34">
        <v>155</v>
      </c>
      <c r="B164" s="66"/>
      <c r="C164" s="67"/>
      <c r="D164" s="68">
        <f>SUM(Tableau423[[#This Row],[TBI et NBI Mensuel]]*12)</f>
        <v>0</v>
      </c>
      <c r="E164" s="69">
        <f>Tableau423[[#This Row],[NB Heures Mensuelles]]*12</f>
        <v>0</v>
      </c>
      <c r="F164" s="70" t="e">
        <f>Tableau423[[#This Row],[TBI-NBI Annuel]]/Tableau423[[#This Row],[Heures Annuelles]]*1820</f>
        <v>#DIV/0!</v>
      </c>
      <c r="G164" s="29">
        <f t="shared" si="13"/>
        <v>0</v>
      </c>
      <c r="H164" s="71" t="e">
        <f t="shared" si="11"/>
        <v>#DIV/0!</v>
      </c>
      <c r="I164" s="72" t="e">
        <f t="shared" si="12"/>
        <v>#DIV/0!</v>
      </c>
      <c r="J164" s="17"/>
      <c r="K164" s="62"/>
    </row>
    <row r="165" spans="1:11" ht="19.899999999999999" customHeight="1" x14ac:dyDescent="0.2">
      <c r="A165" s="34">
        <v>156</v>
      </c>
      <c r="B165" s="66"/>
      <c r="C165" s="67"/>
      <c r="D165" s="68">
        <f>SUM(Tableau423[[#This Row],[TBI et NBI Mensuel]]*12)</f>
        <v>0</v>
      </c>
      <c r="E165" s="69">
        <f>Tableau423[[#This Row],[NB Heures Mensuelles]]*12</f>
        <v>0</v>
      </c>
      <c r="F165" s="70" t="e">
        <f>Tableau423[[#This Row],[TBI-NBI Annuel]]/Tableau423[[#This Row],[Heures Annuelles]]*1820</f>
        <v>#DIV/0!</v>
      </c>
      <c r="G165" s="29">
        <f t="shared" si="13"/>
        <v>0</v>
      </c>
      <c r="H165" s="71" t="e">
        <f t="shared" si="11"/>
        <v>#DIV/0!</v>
      </c>
      <c r="I165" s="72" t="e">
        <f t="shared" si="12"/>
        <v>#DIV/0!</v>
      </c>
      <c r="J165" s="17"/>
      <c r="K165" s="62"/>
    </row>
    <row r="166" spans="1:11" ht="19.899999999999999" customHeight="1" x14ac:dyDescent="0.2">
      <c r="A166" s="34">
        <v>157</v>
      </c>
      <c r="B166" s="66"/>
      <c r="C166" s="67"/>
      <c r="D166" s="68">
        <f>SUM(Tableau423[[#This Row],[TBI et NBI Mensuel]]*12)</f>
        <v>0</v>
      </c>
      <c r="E166" s="69">
        <f>Tableau423[[#This Row],[NB Heures Mensuelles]]*12</f>
        <v>0</v>
      </c>
      <c r="F166" s="70" t="e">
        <f>Tableau423[[#This Row],[TBI-NBI Annuel]]/Tableau423[[#This Row],[Heures Annuelles]]*1820</f>
        <v>#DIV/0!</v>
      </c>
      <c r="G166" s="29">
        <f t="shared" si="13"/>
        <v>0</v>
      </c>
      <c r="H166" s="71" t="e">
        <f t="shared" si="11"/>
        <v>#DIV/0!</v>
      </c>
      <c r="I166" s="72" t="e">
        <f t="shared" si="12"/>
        <v>#DIV/0!</v>
      </c>
      <c r="J166" s="17"/>
      <c r="K166" s="62"/>
    </row>
    <row r="167" spans="1:11" ht="19.899999999999999" customHeight="1" x14ac:dyDescent="0.2">
      <c r="A167" s="34">
        <v>158</v>
      </c>
      <c r="B167" s="66"/>
      <c r="C167" s="67"/>
      <c r="D167" s="68">
        <f>SUM(Tableau423[[#This Row],[TBI et NBI Mensuel]]*12)</f>
        <v>0</v>
      </c>
      <c r="E167" s="69">
        <f>Tableau423[[#This Row],[NB Heures Mensuelles]]*12</f>
        <v>0</v>
      </c>
      <c r="F167" s="70" t="e">
        <f>Tableau423[[#This Row],[TBI-NBI Annuel]]/Tableau423[[#This Row],[Heures Annuelles]]*1820</f>
        <v>#DIV/0!</v>
      </c>
      <c r="G167" s="29">
        <f t="shared" si="13"/>
        <v>0</v>
      </c>
      <c r="H167" s="71" t="e">
        <f t="shared" si="11"/>
        <v>#DIV/0!</v>
      </c>
      <c r="I167" s="72" t="e">
        <f t="shared" si="12"/>
        <v>#DIV/0!</v>
      </c>
      <c r="J167" s="17"/>
      <c r="K167" s="62"/>
    </row>
    <row r="168" spans="1:11" ht="19.899999999999999" customHeight="1" x14ac:dyDescent="0.2">
      <c r="A168" s="34">
        <v>159</v>
      </c>
      <c r="B168" s="66"/>
      <c r="C168" s="67"/>
      <c r="D168" s="68">
        <f>SUM(Tableau423[[#This Row],[TBI et NBI Mensuel]]*12)</f>
        <v>0</v>
      </c>
      <c r="E168" s="69">
        <f>Tableau423[[#This Row],[NB Heures Mensuelles]]*12</f>
        <v>0</v>
      </c>
      <c r="F168" s="70" t="e">
        <f>Tableau423[[#This Row],[TBI-NBI Annuel]]/Tableau423[[#This Row],[Heures Annuelles]]*1820</f>
        <v>#DIV/0!</v>
      </c>
      <c r="G168" s="29">
        <f t="shared" si="13"/>
        <v>0</v>
      </c>
      <c r="H168" s="71" t="e">
        <f t="shared" ref="H168:H199" si="14">IF(G168&lt;=O$12,G168,O$12)</f>
        <v>#DIV/0!</v>
      </c>
      <c r="I168" s="72" t="e">
        <f t="shared" ref="I168:I199" si="15">G168-H168</f>
        <v>#DIV/0!</v>
      </c>
      <c r="J168" s="17"/>
      <c r="K168" s="62"/>
    </row>
    <row r="169" spans="1:11" ht="19.899999999999999" customHeight="1" x14ac:dyDescent="0.2">
      <c r="A169" s="34">
        <v>160</v>
      </c>
      <c r="B169" s="66"/>
      <c r="C169" s="67"/>
      <c r="D169" s="68">
        <f>SUM(Tableau423[[#This Row],[TBI et NBI Mensuel]]*12)</f>
        <v>0</v>
      </c>
      <c r="E169" s="69">
        <f>Tableau423[[#This Row],[NB Heures Mensuelles]]*12</f>
        <v>0</v>
      </c>
      <c r="F169" s="70" t="e">
        <f>Tableau423[[#This Row],[TBI-NBI Annuel]]/Tableau423[[#This Row],[Heures Annuelles]]*1820</f>
        <v>#DIV/0!</v>
      </c>
      <c r="G169" s="29">
        <f t="shared" si="13"/>
        <v>0</v>
      </c>
      <c r="H169" s="71" t="e">
        <f t="shared" si="14"/>
        <v>#DIV/0!</v>
      </c>
      <c r="I169" s="72" t="e">
        <f t="shared" si="15"/>
        <v>#DIV/0!</v>
      </c>
      <c r="J169" s="17"/>
      <c r="K169" s="62"/>
    </row>
    <row r="170" spans="1:11" ht="19.899999999999999" customHeight="1" x14ac:dyDescent="0.2">
      <c r="A170" s="34">
        <v>161</v>
      </c>
      <c r="B170" s="66"/>
      <c r="C170" s="67"/>
      <c r="D170" s="68">
        <f>SUM(Tableau423[[#This Row],[TBI et NBI Mensuel]]*12)</f>
        <v>0</v>
      </c>
      <c r="E170" s="69">
        <f>Tableau423[[#This Row],[NB Heures Mensuelles]]*12</f>
        <v>0</v>
      </c>
      <c r="F170" s="70" t="e">
        <f>Tableau423[[#This Row],[TBI-NBI Annuel]]/Tableau423[[#This Row],[Heures Annuelles]]*1820</f>
        <v>#DIV/0!</v>
      </c>
      <c r="G170" s="29">
        <f t="shared" si="13"/>
        <v>0</v>
      </c>
      <c r="H170" s="71" t="e">
        <f t="shared" si="14"/>
        <v>#DIV/0!</v>
      </c>
      <c r="I170" s="72" t="e">
        <f t="shared" si="15"/>
        <v>#DIV/0!</v>
      </c>
      <c r="J170" s="17"/>
      <c r="K170" s="62"/>
    </row>
    <row r="171" spans="1:11" ht="19.899999999999999" customHeight="1" x14ac:dyDescent="0.2">
      <c r="A171" s="34">
        <v>162</v>
      </c>
      <c r="B171" s="66"/>
      <c r="C171" s="67"/>
      <c r="D171" s="68">
        <f>SUM(Tableau423[[#This Row],[TBI et NBI Mensuel]]*12)</f>
        <v>0</v>
      </c>
      <c r="E171" s="69">
        <f>Tableau423[[#This Row],[NB Heures Mensuelles]]*12</f>
        <v>0</v>
      </c>
      <c r="F171" s="70" t="e">
        <f>Tableau423[[#This Row],[TBI-NBI Annuel]]/Tableau423[[#This Row],[Heures Annuelles]]*1820</f>
        <v>#DIV/0!</v>
      </c>
      <c r="G171" s="29">
        <f t="shared" si="13"/>
        <v>0</v>
      </c>
      <c r="H171" s="71" t="e">
        <f t="shared" si="14"/>
        <v>#DIV/0!</v>
      </c>
      <c r="I171" s="72" t="e">
        <f t="shared" si="15"/>
        <v>#DIV/0!</v>
      </c>
      <c r="J171" s="17"/>
      <c r="K171" s="62"/>
    </row>
    <row r="172" spans="1:11" ht="19.899999999999999" customHeight="1" x14ac:dyDescent="0.2">
      <c r="A172" s="34">
        <v>163</v>
      </c>
      <c r="B172" s="66"/>
      <c r="C172" s="67"/>
      <c r="D172" s="68">
        <f>SUM(Tableau423[[#This Row],[TBI et NBI Mensuel]]*12)</f>
        <v>0</v>
      </c>
      <c r="E172" s="69">
        <f>Tableau423[[#This Row],[NB Heures Mensuelles]]*12</f>
        <v>0</v>
      </c>
      <c r="F172" s="70" t="e">
        <f>Tableau423[[#This Row],[TBI-NBI Annuel]]/Tableau423[[#This Row],[Heures Annuelles]]*1820</f>
        <v>#DIV/0!</v>
      </c>
      <c r="G172" s="29">
        <f t="shared" si="13"/>
        <v>0</v>
      </c>
      <c r="H172" s="71" t="e">
        <f t="shared" si="14"/>
        <v>#DIV/0!</v>
      </c>
      <c r="I172" s="72" t="e">
        <f t="shared" si="15"/>
        <v>#DIV/0!</v>
      </c>
      <c r="J172" s="17"/>
      <c r="K172" s="62"/>
    </row>
    <row r="173" spans="1:11" ht="19.899999999999999" customHeight="1" x14ac:dyDescent="0.2">
      <c r="A173" s="34">
        <v>164</v>
      </c>
      <c r="B173" s="66"/>
      <c r="C173" s="67"/>
      <c r="D173" s="68">
        <f>SUM(Tableau423[[#This Row],[TBI et NBI Mensuel]]*12)</f>
        <v>0</v>
      </c>
      <c r="E173" s="69">
        <f>Tableau423[[#This Row],[NB Heures Mensuelles]]*12</f>
        <v>0</v>
      </c>
      <c r="F173" s="70" t="e">
        <f>Tableau423[[#This Row],[TBI-NBI Annuel]]/Tableau423[[#This Row],[Heures Annuelles]]*1820</f>
        <v>#DIV/0!</v>
      </c>
      <c r="G173" s="29">
        <f t="shared" si="13"/>
        <v>0</v>
      </c>
      <c r="H173" s="71" t="e">
        <f t="shared" si="14"/>
        <v>#DIV/0!</v>
      </c>
      <c r="I173" s="72" t="e">
        <f t="shared" si="15"/>
        <v>#DIV/0!</v>
      </c>
      <c r="J173" s="17"/>
      <c r="K173" s="62"/>
    </row>
    <row r="174" spans="1:11" ht="19.899999999999999" customHeight="1" x14ac:dyDescent="0.2">
      <c r="A174" s="34">
        <v>165</v>
      </c>
      <c r="B174" s="66"/>
      <c r="C174" s="67"/>
      <c r="D174" s="68">
        <f>SUM(Tableau423[[#This Row],[TBI et NBI Mensuel]]*12)</f>
        <v>0</v>
      </c>
      <c r="E174" s="69">
        <f>Tableau423[[#This Row],[NB Heures Mensuelles]]*12</f>
        <v>0</v>
      </c>
      <c r="F174" s="70" t="e">
        <f>Tableau423[[#This Row],[TBI-NBI Annuel]]/Tableau423[[#This Row],[Heures Annuelles]]*1820</f>
        <v>#DIV/0!</v>
      </c>
      <c r="G174" s="29">
        <f t="shared" si="13"/>
        <v>0</v>
      </c>
      <c r="H174" s="71" t="e">
        <f t="shared" si="14"/>
        <v>#DIV/0!</v>
      </c>
      <c r="I174" s="72" t="e">
        <f t="shared" si="15"/>
        <v>#DIV/0!</v>
      </c>
      <c r="J174" s="17"/>
      <c r="K174" s="62"/>
    </row>
    <row r="175" spans="1:11" ht="19.899999999999999" customHeight="1" x14ac:dyDescent="0.2">
      <c r="A175" s="34">
        <v>166</v>
      </c>
      <c r="B175" s="66"/>
      <c r="C175" s="67"/>
      <c r="D175" s="68">
        <f>SUM(Tableau423[[#This Row],[TBI et NBI Mensuel]]*12)</f>
        <v>0</v>
      </c>
      <c r="E175" s="69">
        <f>Tableau423[[#This Row],[NB Heures Mensuelles]]*12</f>
        <v>0</v>
      </c>
      <c r="F175" s="70" t="e">
        <f>Tableau423[[#This Row],[TBI-NBI Annuel]]/Tableau423[[#This Row],[Heures Annuelles]]*1820</f>
        <v>#DIV/0!</v>
      </c>
      <c r="G175" s="29">
        <f t="shared" si="13"/>
        <v>0</v>
      </c>
      <c r="H175" s="71" t="e">
        <f t="shared" si="14"/>
        <v>#DIV/0!</v>
      </c>
      <c r="I175" s="72" t="e">
        <f t="shared" si="15"/>
        <v>#DIV/0!</v>
      </c>
      <c r="J175" s="17"/>
      <c r="K175" s="62"/>
    </row>
    <row r="176" spans="1:11" ht="19.899999999999999" customHeight="1" x14ac:dyDescent="0.2">
      <c r="A176" s="34">
        <v>167</v>
      </c>
      <c r="B176" s="66"/>
      <c r="C176" s="67"/>
      <c r="D176" s="68">
        <f>SUM(Tableau423[[#This Row],[TBI et NBI Mensuel]]*12)</f>
        <v>0</v>
      </c>
      <c r="E176" s="69">
        <f>Tableau423[[#This Row],[NB Heures Mensuelles]]*12</f>
        <v>0</v>
      </c>
      <c r="F176" s="70" t="e">
        <f>Tableau423[[#This Row],[TBI-NBI Annuel]]/Tableau423[[#This Row],[Heures Annuelles]]*1820</f>
        <v>#DIV/0!</v>
      </c>
      <c r="G176" s="29">
        <f t="shared" si="13"/>
        <v>0</v>
      </c>
      <c r="H176" s="71" t="e">
        <f t="shared" si="14"/>
        <v>#DIV/0!</v>
      </c>
      <c r="I176" s="72" t="e">
        <f t="shared" si="15"/>
        <v>#DIV/0!</v>
      </c>
      <c r="J176" s="17"/>
      <c r="K176" s="62"/>
    </row>
    <row r="177" spans="1:11" ht="19.899999999999999" customHeight="1" x14ac:dyDescent="0.2">
      <c r="A177" s="34">
        <v>168</v>
      </c>
      <c r="B177" s="66"/>
      <c r="C177" s="67"/>
      <c r="D177" s="68">
        <f>SUM(Tableau423[[#This Row],[TBI et NBI Mensuel]]*12)</f>
        <v>0</v>
      </c>
      <c r="E177" s="69">
        <f>Tableau423[[#This Row],[NB Heures Mensuelles]]*12</f>
        <v>0</v>
      </c>
      <c r="F177" s="70" t="e">
        <f>Tableau423[[#This Row],[TBI-NBI Annuel]]/Tableau423[[#This Row],[Heures Annuelles]]*1820</f>
        <v>#DIV/0!</v>
      </c>
      <c r="G177" s="29">
        <f t="shared" si="13"/>
        <v>0</v>
      </c>
      <c r="H177" s="71" t="e">
        <f t="shared" si="14"/>
        <v>#DIV/0!</v>
      </c>
      <c r="I177" s="72" t="e">
        <f t="shared" si="15"/>
        <v>#DIV/0!</v>
      </c>
      <c r="J177" s="17"/>
      <c r="K177" s="62"/>
    </row>
    <row r="178" spans="1:11" ht="19.899999999999999" customHeight="1" x14ac:dyDescent="0.2">
      <c r="A178" s="34">
        <v>169</v>
      </c>
      <c r="B178" s="66"/>
      <c r="C178" s="67"/>
      <c r="D178" s="68">
        <f>SUM(Tableau423[[#This Row],[TBI et NBI Mensuel]]*12)</f>
        <v>0</v>
      </c>
      <c r="E178" s="69">
        <f>Tableau423[[#This Row],[NB Heures Mensuelles]]*12</f>
        <v>0</v>
      </c>
      <c r="F178" s="70" t="e">
        <f>Tableau423[[#This Row],[TBI-NBI Annuel]]/Tableau423[[#This Row],[Heures Annuelles]]*1820</f>
        <v>#DIV/0!</v>
      </c>
      <c r="G178" s="29">
        <f t="shared" si="13"/>
        <v>0</v>
      </c>
      <c r="H178" s="71" t="e">
        <f t="shared" si="14"/>
        <v>#DIV/0!</v>
      </c>
      <c r="I178" s="72" t="e">
        <f t="shared" si="15"/>
        <v>#DIV/0!</v>
      </c>
      <c r="J178" s="17"/>
      <c r="K178" s="62"/>
    </row>
    <row r="179" spans="1:11" ht="19.899999999999999" customHeight="1" x14ac:dyDescent="0.2">
      <c r="A179" s="34">
        <v>170</v>
      </c>
      <c r="B179" s="66"/>
      <c r="C179" s="67"/>
      <c r="D179" s="68">
        <f>SUM(Tableau423[[#This Row],[TBI et NBI Mensuel]]*12)</f>
        <v>0</v>
      </c>
      <c r="E179" s="69">
        <f>Tableau423[[#This Row],[NB Heures Mensuelles]]*12</f>
        <v>0</v>
      </c>
      <c r="F179" s="70" t="e">
        <f>Tableau423[[#This Row],[TBI-NBI Annuel]]/Tableau423[[#This Row],[Heures Annuelles]]*1820</f>
        <v>#DIV/0!</v>
      </c>
      <c r="G179" s="29">
        <f t="shared" si="13"/>
        <v>0</v>
      </c>
      <c r="H179" s="71" t="e">
        <f t="shared" si="14"/>
        <v>#DIV/0!</v>
      </c>
      <c r="I179" s="72" t="e">
        <f t="shared" si="15"/>
        <v>#DIV/0!</v>
      </c>
      <c r="J179" s="17"/>
      <c r="K179" s="62"/>
    </row>
    <row r="180" spans="1:11" ht="19.899999999999999" customHeight="1" x14ac:dyDescent="0.2">
      <c r="A180" s="34">
        <v>171</v>
      </c>
      <c r="B180" s="66"/>
      <c r="C180" s="67"/>
      <c r="D180" s="68">
        <f>SUM(Tableau423[[#This Row],[TBI et NBI Mensuel]]*12)</f>
        <v>0</v>
      </c>
      <c r="E180" s="69">
        <f>Tableau423[[#This Row],[NB Heures Mensuelles]]*12</f>
        <v>0</v>
      </c>
      <c r="F180" s="70" t="e">
        <f>Tableau423[[#This Row],[TBI-NBI Annuel]]/Tableau423[[#This Row],[Heures Annuelles]]*1820</f>
        <v>#DIV/0!</v>
      </c>
      <c r="G180" s="29">
        <f t="shared" si="13"/>
        <v>0</v>
      </c>
      <c r="H180" s="71" t="e">
        <f t="shared" si="14"/>
        <v>#DIV/0!</v>
      </c>
      <c r="I180" s="72" t="e">
        <f t="shared" si="15"/>
        <v>#DIV/0!</v>
      </c>
      <c r="J180" s="17"/>
      <c r="K180" s="62"/>
    </row>
    <row r="181" spans="1:11" ht="19.899999999999999" customHeight="1" x14ac:dyDescent="0.2">
      <c r="A181" s="34">
        <v>172</v>
      </c>
      <c r="B181" s="66"/>
      <c r="C181" s="67"/>
      <c r="D181" s="68">
        <f>SUM(Tableau423[[#This Row],[TBI et NBI Mensuel]]*12)</f>
        <v>0</v>
      </c>
      <c r="E181" s="69">
        <f>Tableau423[[#This Row],[NB Heures Mensuelles]]*12</f>
        <v>0</v>
      </c>
      <c r="F181" s="70" t="e">
        <f>Tableau423[[#This Row],[TBI-NBI Annuel]]/Tableau423[[#This Row],[Heures Annuelles]]*1820</f>
        <v>#DIV/0!</v>
      </c>
      <c r="G181" s="29">
        <f t="shared" si="13"/>
        <v>0</v>
      </c>
      <c r="H181" s="71" t="e">
        <f t="shared" si="14"/>
        <v>#DIV/0!</v>
      </c>
      <c r="I181" s="72" t="e">
        <f t="shared" si="15"/>
        <v>#DIV/0!</v>
      </c>
      <c r="J181" s="17"/>
      <c r="K181" s="62"/>
    </row>
    <row r="182" spans="1:11" ht="19.899999999999999" customHeight="1" x14ac:dyDescent="0.2">
      <c r="A182" s="34">
        <v>173</v>
      </c>
      <c r="B182" s="66"/>
      <c r="C182" s="67"/>
      <c r="D182" s="68">
        <f>SUM(Tableau423[[#This Row],[TBI et NBI Mensuel]]*12)</f>
        <v>0</v>
      </c>
      <c r="E182" s="69">
        <f>Tableau423[[#This Row],[NB Heures Mensuelles]]*12</f>
        <v>0</v>
      </c>
      <c r="F182" s="70" t="e">
        <f>Tableau423[[#This Row],[TBI-NBI Annuel]]/Tableau423[[#This Row],[Heures Annuelles]]*1820</f>
        <v>#DIV/0!</v>
      </c>
      <c r="G182" s="29">
        <f t="shared" si="13"/>
        <v>0</v>
      </c>
      <c r="H182" s="71" t="e">
        <f t="shared" si="14"/>
        <v>#DIV/0!</v>
      </c>
      <c r="I182" s="72" t="e">
        <f t="shared" si="15"/>
        <v>#DIV/0!</v>
      </c>
      <c r="J182" s="17"/>
      <c r="K182" s="62"/>
    </row>
    <row r="183" spans="1:11" ht="19.899999999999999" customHeight="1" x14ac:dyDescent="0.2">
      <c r="A183" s="34">
        <v>174</v>
      </c>
      <c r="B183" s="66"/>
      <c r="C183" s="67"/>
      <c r="D183" s="68">
        <f>SUM(Tableau423[[#This Row],[TBI et NBI Mensuel]]*12)</f>
        <v>0</v>
      </c>
      <c r="E183" s="69">
        <f>Tableau423[[#This Row],[NB Heures Mensuelles]]*12</f>
        <v>0</v>
      </c>
      <c r="F183" s="70" t="e">
        <f>Tableau423[[#This Row],[TBI-NBI Annuel]]/Tableau423[[#This Row],[Heures Annuelles]]*1820</f>
        <v>#DIV/0!</v>
      </c>
      <c r="G183" s="29">
        <f t="shared" si="13"/>
        <v>0</v>
      </c>
      <c r="H183" s="71" t="e">
        <f t="shared" si="14"/>
        <v>#DIV/0!</v>
      </c>
      <c r="I183" s="72" t="e">
        <f t="shared" si="15"/>
        <v>#DIV/0!</v>
      </c>
      <c r="J183" s="17"/>
      <c r="K183" s="62"/>
    </row>
    <row r="184" spans="1:11" ht="19.899999999999999" customHeight="1" x14ac:dyDescent="0.2">
      <c r="A184" s="34">
        <v>175</v>
      </c>
      <c r="B184" s="66"/>
      <c r="C184" s="67"/>
      <c r="D184" s="68">
        <f>SUM(Tableau423[[#This Row],[TBI et NBI Mensuel]]*12)</f>
        <v>0</v>
      </c>
      <c r="E184" s="69">
        <f>Tableau423[[#This Row],[NB Heures Mensuelles]]*12</f>
        <v>0</v>
      </c>
      <c r="F184" s="70" t="e">
        <f>Tableau423[[#This Row],[TBI-NBI Annuel]]/Tableau423[[#This Row],[Heures Annuelles]]*1820</f>
        <v>#DIV/0!</v>
      </c>
      <c r="G184" s="29">
        <f t="shared" si="13"/>
        <v>0</v>
      </c>
      <c r="H184" s="71" t="e">
        <f t="shared" si="14"/>
        <v>#DIV/0!</v>
      </c>
      <c r="I184" s="72" t="e">
        <f t="shared" si="15"/>
        <v>#DIV/0!</v>
      </c>
      <c r="J184" s="17"/>
      <c r="K184" s="62"/>
    </row>
    <row r="185" spans="1:11" ht="19.899999999999999" customHeight="1" x14ac:dyDescent="0.2">
      <c r="A185" s="34">
        <v>176</v>
      </c>
      <c r="B185" s="66"/>
      <c r="C185" s="67"/>
      <c r="D185" s="68">
        <f>SUM(Tableau423[[#This Row],[TBI et NBI Mensuel]]*12)</f>
        <v>0</v>
      </c>
      <c r="E185" s="69">
        <f>Tableau423[[#This Row],[NB Heures Mensuelles]]*12</f>
        <v>0</v>
      </c>
      <c r="F185" s="70" t="e">
        <f>Tableau423[[#This Row],[TBI-NBI Annuel]]/Tableau423[[#This Row],[Heures Annuelles]]*1820</f>
        <v>#DIV/0!</v>
      </c>
      <c r="G185" s="29">
        <f t="shared" si="13"/>
        <v>0</v>
      </c>
      <c r="H185" s="71" t="e">
        <f t="shared" si="14"/>
        <v>#DIV/0!</v>
      </c>
      <c r="I185" s="72" t="e">
        <f t="shared" si="15"/>
        <v>#DIV/0!</v>
      </c>
      <c r="J185" s="17"/>
      <c r="K185" s="62"/>
    </row>
    <row r="186" spans="1:11" ht="19.899999999999999" customHeight="1" x14ac:dyDescent="0.2">
      <c r="A186" s="34">
        <v>177</v>
      </c>
      <c r="B186" s="66"/>
      <c r="C186" s="67"/>
      <c r="D186" s="68">
        <f>SUM(Tableau423[[#This Row],[TBI et NBI Mensuel]]*12)</f>
        <v>0</v>
      </c>
      <c r="E186" s="69">
        <f>Tableau423[[#This Row],[NB Heures Mensuelles]]*12</f>
        <v>0</v>
      </c>
      <c r="F186" s="70" t="e">
        <f>Tableau423[[#This Row],[TBI-NBI Annuel]]/Tableau423[[#This Row],[Heures Annuelles]]*1820</f>
        <v>#DIV/0!</v>
      </c>
      <c r="G186" s="29">
        <f t="shared" si="13"/>
        <v>0</v>
      </c>
      <c r="H186" s="71" t="e">
        <f t="shared" si="14"/>
        <v>#DIV/0!</v>
      </c>
      <c r="I186" s="72" t="e">
        <f t="shared" si="15"/>
        <v>#DIV/0!</v>
      </c>
      <c r="J186" s="17"/>
      <c r="K186" s="62"/>
    </row>
    <row r="187" spans="1:11" ht="19.899999999999999" customHeight="1" x14ac:dyDescent="0.2">
      <c r="A187" s="34">
        <v>178</v>
      </c>
      <c r="B187" s="66"/>
      <c r="C187" s="67"/>
      <c r="D187" s="68">
        <f>SUM(Tableau423[[#This Row],[TBI et NBI Mensuel]]*12)</f>
        <v>0</v>
      </c>
      <c r="E187" s="69">
        <f>Tableau423[[#This Row],[NB Heures Mensuelles]]*12</f>
        <v>0</v>
      </c>
      <c r="F187" s="70" t="e">
        <f>Tableau423[[#This Row],[TBI-NBI Annuel]]/Tableau423[[#This Row],[Heures Annuelles]]*1820</f>
        <v>#DIV/0!</v>
      </c>
      <c r="G187" s="29">
        <f t="shared" si="13"/>
        <v>0</v>
      </c>
      <c r="H187" s="71" t="e">
        <f t="shared" si="14"/>
        <v>#DIV/0!</v>
      </c>
      <c r="I187" s="72" t="e">
        <f t="shared" si="15"/>
        <v>#DIV/0!</v>
      </c>
      <c r="J187" s="17"/>
      <c r="K187" s="62"/>
    </row>
    <row r="188" spans="1:11" ht="19.899999999999999" customHeight="1" x14ac:dyDescent="0.2">
      <c r="A188" s="34">
        <v>179</v>
      </c>
      <c r="B188" s="66"/>
      <c r="C188" s="67"/>
      <c r="D188" s="68">
        <f>SUM(Tableau423[[#This Row],[TBI et NBI Mensuel]]*12)</f>
        <v>0</v>
      </c>
      <c r="E188" s="69">
        <f>Tableau423[[#This Row],[NB Heures Mensuelles]]*12</f>
        <v>0</v>
      </c>
      <c r="F188" s="70" t="e">
        <f>Tableau423[[#This Row],[TBI-NBI Annuel]]/Tableau423[[#This Row],[Heures Annuelles]]*1820</f>
        <v>#DIV/0!</v>
      </c>
      <c r="G188" s="29">
        <f t="shared" si="13"/>
        <v>0</v>
      </c>
      <c r="H188" s="71" t="e">
        <f t="shared" si="14"/>
        <v>#DIV/0!</v>
      </c>
      <c r="I188" s="72" t="e">
        <f t="shared" si="15"/>
        <v>#DIV/0!</v>
      </c>
      <c r="J188" s="17"/>
      <c r="K188" s="62"/>
    </row>
    <row r="189" spans="1:11" ht="19.899999999999999" customHeight="1" x14ac:dyDescent="0.2">
      <c r="A189" s="34">
        <v>180</v>
      </c>
      <c r="B189" s="66"/>
      <c r="C189" s="67"/>
      <c r="D189" s="68">
        <f>SUM(Tableau423[[#This Row],[TBI et NBI Mensuel]]*12)</f>
        <v>0</v>
      </c>
      <c r="E189" s="69">
        <f>Tableau423[[#This Row],[NB Heures Mensuelles]]*12</f>
        <v>0</v>
      </c>
      <c r="F189" s="70" t="e">
        <f>Tableau423[[#This Row],[TBI-NBI Annuel]]/Tableau423[[#This Row],[Heures Annuelles]]*1820</f>
        <v>#DIV/0!</v>
      </c>
      <c r="G189" s="29">
        <f t="shared" si="13"/>
        <v>0</v>
      </c>
      <c r="H189" s="71" t="e">
        <f t="shared" si="14"/>
        <v>#DIV/0!</v>
      </c>
      <c r="I189" s="72" t="e">
        <f t="shared" si="15"/>
        <v>#DIV/0!</v>
      </c>
      <c r="J189" s="17"/>
      <c r="K189" s="62"/>
    </row>
    <row r="190" spans="1:11" ht="19.899999999999999" customHeight="1" x14ac:dyDescent="0.2">
      <c r="A190" s="34">
        <v>181</v>
      </c>
      <c r="B190" s="66"/>
      <c r="C190" s="67"/>
      <c r="D190" s="68">
        <f>SUM(Tableau423[[#This Row],[TBI et NBI Mensuel]]*12)</f>
        <v>0</v>
      </c>
      <c r="E190" s="69">
        <f>Tableau423[[#This Row],[NB Heures Mensuelles]]*12</f>
        <v>0</v>
      </c>
      <c r="F190" s="70" t="e">
        <f>Tableau423[[#This Row],[TBI-NBI Annuel]]/Tableau423[[#This Row],[Heures Annuelles]]*1820</f>
        <v>#DIV/0!</v>
      </c>
      <c r="G190" s="29">
        <f t="shared" si="13"/>
        <v>0</v>
      </c>
      <c r="H190" s="71" t="e">
        <f t="shared" si="14"/>
        <v>#DIV/0!</v>
      </c>
      <c r="I190" s="72" t="e">
        <f t="shared" si="15"/>
        <v>#DIV/0!</v>
      </c>
      <c r="J190" s="17"/>
      <c r="K190" s="62"/>
    </row>
    <row r="191" spans="1:11" ht="19.899999999999999" customHeight="1" x14ac:dyDescent="0.2">
      <c r="A191" s="34">
        <v>182</v>
      </c>
      <c r="B191" s="66"/>
      <c r="C191" s="67"/>
      <c r="D191" s="68">
        <f>SUM(Tableau423[[#This Row],[TBI et NBI Mensuel]]*12)</f>
        <v>0</v>
      </c>
      <c r="E191" s="69">
        <f>Tableau423[[#This Row],[NB Heures Mensuelles]]*12</f>
        <v>0</v>
      </c>
      <c r="F191" s="70" t="e">
        <f>Tableau423[[#This Row],[TBI-NBI Annuel]]/Tableau423[[#This Row],[Heures Annuelles]]*1820</f>
        <v>#DIV/0!</v>
      </c>
      <c r="G191" s="29">
        <f t="shared" si="13"/>
        <v>0</v>
      </c>
      <c r="H191" s="71" t="e">
        <f t="shared" si="14"/>
        <v>#DIV/0!</v>
      </c>
      <c r="I191" s="72" t="e">
        <f t="shared" si="15"/>
        <v>#DIV/0!</v>
      </c>
      <c r="J191" s="17"/>
      <c r="K191" s="62"/>
    </row>
    <row r="192" spans="1:11" ht="19.899999999999999" customHeight="1" x14ac:dyDescent="0.2">
      <c r="A192" s="34">
        <v>183</v>
      </c>
      <c r="B192" s="66"/>
      <c r="C192" s="67"/>
      <c r="D192" s="68">
        <f>SUM(Tableau423[[#This Row],[TBI et NBI Mensuel]]*12)</f>
        <v>0</v>
      </c>
      <c r="E192" s="69">
        <f>Tableau423[[#This Row],[NB Heures Mensuelles]]*12</f>
        <v>0</v>
      </c>
      <c r="F192" s="70" t="e">
        <f>Tableau423[[#This Row],[TBI-NBI Annuel]]/Tableau423[[#This Row],[Heures Annuelles]]*1820</f>
        <v>#DIV/0!</v>
      </c>
      <c r="G192" s="29">
        <f t="shared" si="13"/>
        <v>0</v>
      </c>
      <c r="H192" s="71" t="e">
        <f t="shared" si="14"/>
        <v>#DIV/0!</v>
      </c>
      <c r="I192" s="72" t="e">
        <f t="shared" si="15"/>
        <v>#DIV/0!</v>
      </c>
      <c r="J192" s="17"/>
      <c r="K192" s="62"/>
    </row>
    <row r="193" spans="1:11" ht="19.899999999999999" customHeight="1" x14ac:dyDescent="0.2">
      <c r="A193" s="34">
        <v>184</v>
      </c>
      <c r="B193" s="66"/>
      <c r="C193" s="67"/>
      <c r="D193" s="68">
        <f>SUM(Tableau423[[#This Row],[TBI et NBI Mensuel]]*12)</f>
        <v>0</v>
      </c>
      <c r="E193" s="69">
        <f>Tableau423[[#This Row],[NB Heures Mensuelles]]*12</f>
        <v>0</v>
      </c>
      <c r="F193" s="70" t="e">
        <f>Tableau423[[#This Row],[TBI-NBI Annuel]]/Tableau423[[#This Row],[Heures Annuelles]]*1820</f>
        <v>#DIV/0!</v>
      </c>
      <c r="G193" s="29">
        <f t="shared" si="13"/>
        <v>0</v>
      </c>
      <c r="H193" s="71" t="e">
        <f t="shared" si="14"/>
        <v>#DIV/0!</v>
      </c>
      <c r="I193" s="72" t="e">
        <f t="shared" si="15"/>
        <v>#DIV/0!</v>
      </c>
      <c r="J193" s="17"/>
      <c r="K193" s="62"/>
    </row>
    <row r="194" spans="1:11" ht="19.899999999999999" customHeight="1" x14ac:dyDescent="0.2">
      <c r="A194" s="34">
        <v>185</v>
      </c>
      <c r="B194" s="66"/>
      <c r="C194" s="67"/>
      <c r="D194" s="68">
        <f>SUM(Tableau423[[#This Row],[TBI et NBI Mensuel]]*12)</f>
        <v>0</v>
      </c>
      <c r="E194" s="69">
        <f>Tableau423[[#This Row],[NB Heures Mensuelles]]*12</f>
        <v>0</v>
      </c>
      <c r="F194" s="70" t="e">
        <f>Tableau423[[#This Row],[TBI-NBI Annuel]]/Tableau423[[#This Row],[Heures Annuelles]]*1820</f>
        <v>#DIV/0!</v>
      </c>
      <c r="G194" s="29">
        <f t="shared" si="13"/>
        <v>0</v>
      </c>
      <c r="H194" s="71" t="e">
        <f t="shared" si="14"/>
        <v>#DIV/0!</v>
      </c>
      <c r="I194" s="72" t="e">
        <f t="shared" si="15"/>
        <v>#DIV/0!</v>
      </c>
      <c r="J194" s="17"/>
      <c r="K194" s="62"/>
    </row>
    <row r="195" spans="1:11" ht="19.899999999999999" customHeight="1" x14ac:dyDescent="0.2">
      <c r="A195" s="34">
        <v>186</v>
      </c>
      <c r="B195" s="66"/>
      <c r="C195" s="67"/>
      <c r="D195" s="68">
        <f>SUM(Tableau423[[#This Row],[TBI et NBI Mensuel]]*12)</f>
        <v>0</v>
      </c>
      <c r="E195" s="69">
        <f>Tableau423[[#This Row],[NB Heures Mensuelles]]*12</f>
        <v>0</v>
      </c>
      <c r="F195" s="70" t="e">
        <f>Tableau423[[#This Row],[TBI-NBI Annuel]]/Tableau423[[#This Row],[Heures Annuelles]]*1820</f>
        <v>#DIV/0!</v>
      </c>
      <c r="G195" s="29">
        <f t="shared" si="13"/>
        <v>0</v>
      </c>
      <c r="H195" s="71" t="e">
        <f t="shared" si="14"/>
        <v>#DIV/0!</v>
      </c>
      <c r="I195" s="72" t="e">
        <f t="shared" si="15"/>
        <v>#DIV/0!</v>
      </c>
      <c r="J195" s="17"/>
      <c r="K195" s="62"/>
    </row>
    <row r="196" spans="1:11" ht="19.899999999999999" customHeight="1" x14ac:dyDescent="0.2">
      <c r="A196" s="34">
        <v>187</v>
      </c>
      <c r="B196" s="66"/>
      <c r="C196" s="67"/>
      <c r="D196" s="68">
        <f>SUM(Tableau423[[#This Row],[TBI et NBI Mensuel]]*12)</f>
        <v>0</v>
      </c>
      <c r="E196" s="69">
        <f>Tableau423[[#This Row],[NB Heures Mensuelles]]*12</f>
        <v>0</v>
      </c>
      <c r="F196" s="70" t="e">
        <f>Tableau423[[#This Row],[TBI-NBI Annuel]]/Tableau423[[#This Row],[Heures Annuelles]]*1820</f>
        <v>#DIV/0!</v>
      </c>
      <c r="G196" s="29">
        <f t="shared" si="13"/>
        <v>0</v>
      </c>
      <c r="H196" s="71" t="e">
        <f t="shared" si="14"/>
        <v>#DIV/0!</v>
      </c>
      <c r="I196" s="72" t="e">
        <f t="shared" si="15"/>
        <v>#DIV/0!</v>
      </c>
      <c r="J196" s="17"/>
      <c r="K196" s="62"/>
    </row>
    <row r="197" spans="1:11" ht="19.899999999999999" customHeight="1" x14ac:dyDescent="0.2">
      <c r="A197" s="34">
        <v>188</v>
      </c>
      <c r="B197" s="66"/>
      <c r="C197" s="67"/>
      <c r="D197" s="68">
        <f>SUM(Tableau423[[#This Row],[TBI et NBI Mensuel]]*12)</f>
        <v>0</v>
      </c>
      <c r="E197" s="69">
        <f>Tableau423[[#This Row],[NB Heures Mensuelles]]*12</f>
        <v>0</v>
      </c>
      <c r="F197" s="70" t="e">
        <f>Tableau423[[#This Row],[TBI-NBI Annuel]]/Tableau423[[#This Row],[Heures Annuelles]]*1820</f>
        <v>#DIV/0!</v>
      </c>
      <c r="G197" s="29">
        <f t="shared" si="13"/>
        <v>0</v>
      </c>
      <c r="H197" s="71" t="e">
        <f t="shared" si="14"/>
        <v>#DIV/0!</v>
      </c>
      <c r="I197" s="72" t="e">
        <f t="shared" si="15"/>
        <v>#DIV/0!</v>
      </c>
      <c r="J197" s="17"/>
      <c r="K197" s="62"/>
    </row>
    <row r="198" spans="1:11" ht="19.899999999999999" customHeight="1" x14ac:dyDescent="0.2">
      <c r="A198" s="34">
        <v>189</v>
      </c>
      <c r="B198" s="66"/>
      <c r="C198" s="67"/>
      <c r="D198" s="68">
        <f>SUM(Tableau423[[#This Row],[TBI et NBI Mensuel]]*12)</f>
        <v>0</v>
      </c>
      <c r="E198" s="69">
        <f>Tableau423[[#This Row],[NB Heures Mensuelles]]*12</f>
        <v>0</v>
      </c>
      <c r="F198" s="70" t="e">
        <f>Tableau423[[#This Row],[TBI-NBI Annuel]]/Tableau423[[#This Row],[Heures Annuelles]]*1820</f>
        <v>#DIV/0!</v>
      </c>
      <c r="G198" s="29">
        <f t="shared" si="13"/>
        <v>0</v>
      </c>
      <c r="H198" s="71" t="e">
        <f t="shared" si="14"/>
        <v>#DIV/0!</v>
      </c>
      <c r="I198" s="72" t="e">
        <f t="shared" si="15"/>
        <v>#DIV/0!</v>
      </c>
      <c r="J198" s="17"/>
      <c r="K198" s="62"/>
    </row>
    <row r="199" spans="1:11" ht="19.899999999999999" customHeight="1" x14ac:dyDescent="0.2">
      <c r="A199" s="34">
        <v>190</v>
      </c>
      <c r="B199" s="66"/>
      <c r="C199" s="67"/>
      <c r="D199" s="68">
        <f>SUM(Tableau423[[#This Row],[TBI et NBI Mensuel]]*12)</f>
        <v>0</v>
      </c>
      <c r="E199" s="69">
        <f>Tableau423[[#This Row],[NB Heures Mensuelles]]*12</f>
        <v>0</v>
      </c>
      <c r="F199" s="70" t="e">
        <f>Tableau423[[#This Row],[TBI-NBI Annuel]]/Tableau423[[#This Row],[Heures Annuelles]]*1820</f>
        <v>#DIV/0!</v>
      </c>
      <c r="G199" s="29">
        <f t="shared" si="13"/>
        <v>0</v>
      </c>
      <c r="H199" s="71" t="e">
        <f t="shared" si="14"/>
        <v>#DIV/0!</v>
      </c>
      <c r="I199" s="72" t="e">
        <f t="shared" si="15"/>
        <v>#DIV/0!</v>
      </c>
      <c r="J199" s="17"/>
      <c r="K199" s="62"/>
    </row>
    <row r="200" spans="1:11" ht="19.899999999999999" customHeight="1" x14ac:dyDescent="0.2">
      <c r="A200" s="34">
        <v>191</v>
      </c>
      <c r="B200" s="66"/>
      <c r="C200" s="67"/>
      <c r="D200" s="68">
        <f>SUM(Tableau423[[#This Row],[TBI et NBI Mensuel]]*12)</f>
        <v>0</v>
      </c>
      <c r="E200" s="69">
        <f>Tableau423[[#This Row],[NB Heures Mensuelles]]*12</f>
        <v>0</v>
      </c>
      <c r="F200" s="70" t="e">
        <f>Tableau423[[#This Row],[TBI-NBI Annuel]]/Tableau423[[#This Row],[Heures Annuelles]]*1820</f>
        <v>#DIV/0!</v>
      </c>
      <c r="G200" s="29">
        <f t="shared" si="13"/>
        <v>0</v>
      </c>
      <c r="H200" s="71" t="e">
        <f t="shared" ref="H200:H309" si="16">IF(G200&lt;=O$12,G200,O$12)</f>
        <v>#DIV/0!</v>
      </c>
      <c r="I200" s="72" t="e">
        <f t="shared" ref="I200:I309" si="17">G200-H200</f>
        <v>#DIV/0!</v>
      </c>
      <c r="J200" s="17"/>
      <c r="K200" s="62"/>
    </row>
    <row r="201" spans="1:11" ht="19.899999999999999" customHeight="1" x14ac:dyDescent="0.2">
      <c r="A201" s="34">
        <v>192</v>
      </c>
      <c r="B201" s="66"/>
      <c r="C201" s="67"/>
      <c r="D201" s="68">
        <f>SUM(Tableau423[[#This Row],[TBI et NBI Mensuel]]*12)</f>
        <v>0</v>
      </c>
      <c r="E201" s="69">
        <f>Tableau423[[#This Row],[NB Heures Mensuelles]]*12</f>
        <v>0</v>
      </c>
      <c r="F201" s="70" t="e">
        <f>Tableau423[[#This Row],[TBI-NBI Annuel]]/Tableau423[[#This Row],[Heures Annuelles]]*1820</f>
        <v>#DIV/0!</v>
      </c>
      <c r="G201" s="29">
        <f t="shared" si="13"/>
        <v>0</v>
      </c>
      <c r="H201" s="71" t="e">
        <f t="shared" si="16"/>
        <v>#DIV/0!</v>
      </c>
      <c r="I201" s="72" t="e">
        <f t="shared" si="17"/>
        <v>#DIV/0!</v>
      </c>
      <c r="J201" s="17"/>
      <c r="K201" s="62"/>
    </row>
    <row r="202" spans="1:11" ht="19.899999999999999" customHeight="1" x14ac:dyDescent="0.2">
      <c r="A202" s="34">
        <v>193</v>
      </c>
      <c r="B202" s="66"/>
      <c r="C202" s="67"/>
      <c r="D202" s="68">
        <f>SUM(Tableau423[[#This Row],[TBI et NBI Mensuel]]*12)</f>
        <v>0</v>
      </c>
      <c r="E202" s="69">
        <f>Tableau423[[#This Row],[NB Heures Mensuelles]]*12</f>
        <v>0</v>
      </c>
      <c r="F202" s="70" t="e">
        <f>Tableau423[[#This Row],[TBI-NBI Annuel]]/Tableau423[[#This Row],[Heures Annuelles]]*1820</f>
        <v>#DIV/0!</v>
      </c>
      <c r="G202" s="29">
        <f t="shared" ref="G202:G265" si="18">(D202/12)*2.58%</f>
        <v>0</v>
      </c>
      <c r="H202" s="71" t="e">
        <f t="shared" si="16"/>
        <v>#DIV/0!</v>
      </c>
      <c r="I202" s="72" t="e">
        <f t="shared" si="17"/>
        <v>#DIV/0!</v>
      </c>
      <c r="J202" s="17"/>
      <c r="K202" s="62"/>
    </row>
    <row r="203" spans="1:11" ht="19.899999999999999" customHeight="1" x14ac:dyDescent="0.2">
      <c r="A203" s="34">
        <v>194</v>
      </c>
      <c r="B203" s="66"/>
      <c r="C203" s="67"/>
      <c r="D203" s="68">
        <f>SUM(Tableau423[[#This Row],[TBI et NBI Mensuel]]*12)</f>
        <v>0</v>
      </c>
      <c r="E203" s="69">
        <f>Tableau423[[#This Row],[NB Heures Mensuelles]]*12</f>
        <v>0</v>
      </c>
      <c r="F203" s="70" t="e">
        <f>Tableau423[[#This Row],[TBI-NBI Annuel]]/Tableau423[[#This Row],[Heures Annuelles]]*1820</f>
        <v>#DIV/0!</v>
      </c>
      <c r="G203" s="29">
        <f t="shared" si="18"/>
        <v>0</v>
      </c>
      <c r="H203" s="71" t="e">
        <f t="shared" si="16"/>
        <v>#DIV/0!</v>
      </c>
      <c r="I203" s="72" t="e">
        <f t="shared" si="17"/>
        <v>#DIV/0!</v>
      </c>
      <c r="J203" s="17"/>
      <c r="K203" s="62"/>
    </row>
    <row r="204" spans="1:11" ht="19.899999999999999" customHeight="1" x14ac:dyDescent="0.2">
      <c r="A204" s="34">
        <v>195</v>
      </c>
      <c r="B204" s="66"/>
      <c r="C204" s="67"/>
      <c r="D204" s="68">
        <f>SUM(Tableau423[[#This Row],[TBI et NBI Mensuel]]*12)</f>
        <v>0</v>
      </c>
      <c r="E204" s="69">
        <f>Tableau423[[#This Row],[NB Heures Mensuelles]]*12</f>
        <v>0</v>
      </c>
      <c r="F204" s="70" t="e">
        <f>Tableau423[[#This Row],[TBI-NBI Annuel]]/Tableau423[[#This Row],[Heures Annuelles]]*1820</f>
        <v>#DIV/0!</v>
      </c>
      <c r="G204" s="29">
        <f t="shared" si="18"/>
        <v>0</v>
      </c>
      <c r="H204" s="71" t="e">
        <f t="shared" si="16"/>
        <v>#DIV/0!</v>
      </c>
      <c r="I204" s="72" t="e">
        <f t="shared" si="17"/>
        <v>#DIV/0!</v>
      </c>
      <c r="J204" s="17"/>
      <c r="K204" s="62"/>
    </row>
    <row r="205" spans="1:11" ht="19.899999999999999" customHeight="1" x14ac:dyDescent="0.2">
      <c r="A205" s="34">
        <v>196</v>
      </c>
      <c r="B205" s="66"/>
      <c r="C205" s="67"/>
      <c r="D205" s="68">
        <f>SUM(Tableau423[[#This Row],[TBI et NBI Mensuel]]*12)</f>
        <v>0</v>
      </c>
      <c r="E205" s="69">
        <f>Tableau423[[#This Row],[NB Heures Mensuelles]]*12</f>
        <v>0</v>
      </c>
      <c r="F205" s="70" t="e">
        <f>Tableau423[[#This Row],[TBI-NBI Annuel]]/Tableau423[[#This Row],[Heures Annuelles]]*1820</f>
        <v>#DIV/0!</v>
      </c>
      <c r="G205" s="29">
        <f t="shared" si="18"/>
        <v>0</v>
      </c>
      <c r="H205" s="71" t="e">
        <f t="shared" si="16"/>
        <v>#DIV/0!</v>
      </c>
      <c r="I205" s="72" t="e">
        <f t="shared" si="17"/>
        <v>#DIV/0!</v>
      </c>
      <c r="J205" s="17"/>
      <c r="K205" s="62"/>
    </row>
    <row r="206" spans="1:11" ht="19.899999999999999" customHeight="1" x14ac:dyDescent="0.2">
      <c r="A206" s="34">
        <v>197</v>
      </c>
      <c r="B206" s="66"/>
      <c r="C206" s="67"/>
      <c r="D206" s="68">
        <f>SUM(Tableau423[[#This Row],[TBI et NBI Mensuel]]*12)</f>
        <v>0</v>
      </c>
      <c r="E206" s="69">
        <f>Tableau423[[#This Row],[NB Heures Mensuelles]]*12</f>
        <v>0</v>
      </c>
      <c r="F206" s="70" t="e">
        <f>Tableau423[[#This Row],[TBI-NBI Annuel]]/Tableau423[[#This Row],[Heures Annuelles]]*1820</f>
        <v>#DIV/0!</v>
      </c>
      <c r="G206" s="29">
        <f t="shared" si="18"/>
        <v>0</v>
      </c>
      <c r="H206" s="71" t="e">
        <f t="shared" si="16"/>
        <v>#DIV/0!</v>
      </c>
      <c r="I206" s="72" t="e">
        <f t="shared" si="17"/>
        <v>#DIV/0!</v>
      </c>
      <c r="J206" s="17"/>
      <c r="K206" s="62"/>
    </row>
    <row r="207" spans="1:11" ht="19.899999999999999" customHeight="1" x14ac:dyDescent="0.2">
      <c r="A207" s="34">
        <v>198</v>
      </c>
      <c r="B207" s="66"/>
      <c r="C207" s="67"/>
      <c r="D207" s="68">
        <f>SUM(Tableau423[[#This Row],[TBI et NBI Mensuel]]*12)</f>
        <v>0</v>
      </c>
      <c r="E207" s="69">
        <f>Tableau423[[#This Row],[NB Heures Mensuelles]]*12</f>
        <v>0</v>
      </c>
      <c r="F207" s="70" t="e">
        <f>Tableau423[[#This Row],[TBI-NBI Annuel]]/Tableau423[[#This Row],[Heures Annuelles]]*1820</f>
        <v>#DIV/0!</v>
      </c>
      <c r="G207" s="29">
        <f t="shared" si="18"/>
        <v>0</v>
      </c>
      <c r="H207" s="71" t="e">
        <f t="shared" si="16"/>
        <v>#DIV/0!</v>
      </c>
      <c r="I207" s="72" t="e">
        <f t="shared" si="17"/>
        <v>#DIV/0!</v>
      </c>
      <c r="J207" s="17"/>
      <c r="K207" s="62"/>
    </row>
    <row r="208" spans="1:11" ht="19.899999999999999" customHeight="1" x14ac:dyDescent="0.2">
      <c r="A208" s="34">
        <v>199</v>
      </c>
      <c r="B208" s="66"/>
      <c r="C208" s="67"/>
      <c r="D208" s="68">
        <f>SUM(Tableau423[[#This Row],[TBI et NBI Mensuel]]*12)</f>
        <v>0</v>
      </c>
      <c r="E208" s="69">
        <f>Tableau423[[#This Row],[NB Heures Mensuelles]]*12</f>
        <v>0</v>
      </c>
      <c r="F208" s="70" t="e">
        <f>Tableau423[[#This Row],[TBI-NBI Annuel]]/Tableau423[[#This Row],[Heures Annuelles]]*1820</f>
        <v>#DIV/0!</v>
      </c>
      <c r="G208" s="29">
        <f t="shared" si="18"/>
        <v>0</v>
      </c>
      <c r="H208" s="71" t="e">
        <f t="shared" si="16"/>
        <v>#DIV/0!</v>
      </c>
      <c r="I208" s="72" t="e">
        <f t="shared" si="17"/>
        <v>#DIV/0!</v>
      </c>
      <c r="J208" s="17"/>
      <c r="K208" s="62"/>
    </row>
    <row r="209" spans="1:11" ht="19.899999999999999" customHeight="1" x14ac:dyDescent="0.2">
      <c r="A209" s="34">
        <v>200</v>
      </c>
      <c r="B209" s="66"/>
      <c r="C209" s="67"/>
      <c r="D209" s="68">
        <f>SUM(Tableau423[[#This Row],[TBI et NBI Mensuel]]*12)</f>
        <v>0</v>
      </c>
      <c r="E209" s="69">
        <f>Tableau423[[#This Row],[NB Heures Mensuelles]]*12</f>
        <v>0</v>
      </c>
      <c r="F209" s="70" t="e">
        <f>Tableau423[[#This Row],[TBI-NBI Annuel]]/Tableau423[[#This Row],[Heures Annuelles]]*1820</f>
        <v>#DIV/0!</v>
      </c>
      <c r="G209" s="29">
        <f t="shared" si="18"/>
        <v>0</v>
      </c>
      <c r="H209" s="71" t="e">
        <f t="shared" ref="H209:H240" si="19">IF(G209&lt;=O$12,G209,O$12)</f>
        <v>#DIV/0!</v>
      </c>
      <c r="I209" s="72" t="e">
        <f t="shared" ref="I209:I240" si="20">G209-H209</f>
        <v>#DIV/0!</v>
      </c>
      <c r="J209" s="17"/>
      <c r="K209" s="62"/>
    </row>
    <row r="210" spans="1:11" ht="19.899999999999999" customHeight="1" x14ac:dyDescent="0.2">
      <c r="A210" s="34">
        <v>201</v>
      </c>
      <c r="B210" s="66"/>
      <c r="C210" s="67"/>
      <c r="D210" s="68">
        <f>SUM(Tableau423[[#This Row],[TBI et NBI Mensuel]]*12)</f>
        <v>0</v>
      </c>
      <c r="E210" s="69">
        <f>Tableau423[[#This Row],[NB Heures Mensuelles]]*12</f>
        <v>0</v>
      </c>
      <c r="F210" s="70" t="e">
        <f>Tableau423[[#This Row],[TBI-NBI Annuel]]/Tableau423[[#This Row],[Heures Annuelles]]*1820</f>
        <v>#DIV/0!</v>
      </c>
      <c r="G210" s="29">
        <f t="shared" si="18"/>
        <v>0</v>
      </c>
      <c r="H210" s="71" t="e">
        <f t="shared" si="19"/>
        <v>#DIV/0!</v>
      </c>
      <c r="I210" s="72" t="e">
        <f t="shared" si="20"/>
        <v>#DIV/0!</v>
      </c>
      <c r="J210" s="17"/>
      <c r="K210" s="62"/>
    </row>
    <row r="211" spans="1:11" ht="19.899999999999999" customHeight="1" x14ac:dyDescent="0.2">
      <c r="A211" s="34">
        <v>202</v>
      </c>
      <c r="B211" s="66"/>
      <c r="C211" s="67"/>
      <c r="D211" s="68">
        <f>SUM(Tableau423[[#This Row],[TBI et NBI Mensuel]]*12)</f>
        <v>0</v>
      </c>
      <c r="E211" s="69">
        <f>Tableau423[[#This Row],[NB Heures Mensuelles]]*12</f>
        <v>0</v>
      </c>
      <c r="F211" s="70" t="e">
        <f>Tableau423[[#This Row],[TBI-NBI Annuel]]/Tableau423[[#This Row],[Heures Annuelles]]*1820</f>
        <v>#DIV/0!</v>
      </c>
      <c r="G211" s="29">
        <f t="shared" si="18"/>
        <v>0</v>
      </c>
      <c r="H211" s="71" t="e">
        <f t="shared" si="19"/>
        <v>#DIV/0!</v>
      </c>
      <c r="I211" s="72" t="e">
        <f t="shared" si="20"/>
        <v>#DIV/0!</v>
      </c>
      <c r="J211" s="17"/>
      <c r="K211" s="62"/>
    </row>
    <row r="212" spans="1:11" ht="19.899999999999999" customHeight="1" x14ac:dyDescent="0.2">
      <c r="A212" s="34">
        <v>203</v>
      </c>
      <c r="B212" s="66"/>
      <c r="C212" s="67"/>
      <c r="D212" s="68">
        <f>SUM(Tableau423[[#This Row],[TBI et NBI Mensuel]]*12)</f>
        <v>0</v>
      </c>
      <c r="E212" s="69">
        <f>Tableau423[[#This Row],[NB Heures Mensuelles]]*12</f>
        <v>0</v>
      </c>
      <c r="F212" s="70" t="e">
        <f>Tableau423[[#This Row],[TBI-NBI Annuel]]/Tableau423[[#This Row],[Heures Annuelles]]*1820</f>
        <v>#DIV/0!</v>
      </c>
      <c r="G212" s="29">
        <f t="shared" si="18"/>
        <v>0</v>
      </c>
      <c r="H212" s="71" t="e">
        <f t="shared" si="19"/>
        <v>#DIV/0!</v>
      </c>
      <c r="I212" s="72" t="e">
        <f t="shared" si="20"/>
        <v>#DIV/0!</v>
      </c>
      <c r="J212" s="17"/>
      <c r="K212" s="62"/>
    </row>
    <row r="213" spans="1:11" ht="19.899999999999999" customHeight="1" x14ac:dyDescent="0.2">
      <c r="A213" s="34">
        <v>204</v>
      </c>
      <c r="B213" s="66"/>
      <c r="C213" s="67"/>
      <c r="D213" s="68">
        <f>SUM(Tableau423[[#This Row],[TBI et NBI Mensuel]]*12)</f>
        <v>0</v>
      </c>
      <c r="E213" s="69">
        <f>Tableau423[[#This Row],[NB Heures Mensuelles]]*12</f>
        <v>0</v>
      </c>
      <c r="F213" s="70" t="e">
        <f>Tableau423[[#This Row],[TBI-NBI Annuel]]/Tableau423[[#This Row],[Heures Annuelles]]*1820</f>
        <v>#DIV/0!</v>
      </c>
      <c r="G213" s="29">
        <f t="shared" si="18"/>
        <v>0</v>
      </c>
      <c r="H213" s="71" t="e">
        <f t="shared" si="19"/>
        <v>#DIV/0!</v>
      </c>
      <c r="I213" s="72" t="e">
        <f t="shared" si="20"/>
        <v>#DIV/0!</v>
      </c>
      <c r="J213" s="17"/>
      <c r="K213" s="62"/>
    </row>
    <row r="214" spans="1:11" ht="19.899999999999999" customHeight="1" x14ac:dyDescent="0.2">
      <c r="A214" s="34">
        <v>205</v>
      </c>
      <c r="B214" s="66"/>
      <c r="C214" s="67"/>
      <c r="D214" s="68">
        <f>SUM(Tableau423[[#This Row],[TBI et NBI Mensuel]]*12)</f>
        <v>0</v>
      </c>
      <c r="E214" s="69">
        <f>Tableau423[[#This Row],[NB Heures Mensuelles]]*12</f>
        <v>0</v>
      </c>
      <c r="F214" s="70" t="e">
        <f>Tableau423[[#This Row],[TBI-NBI Annuel]]/Tableau423[[#This Row],[Heures Annuelles]]*1820</f>
        <v>#DIV/0!</v>
      </c>
      <c r="G214" s="29">
        <f t="shared" si="18"/>
        <v>0</v>
      </c>
      <c r="H214" s="71" t="e">
        <f t="shared" si="19"/>
        <v>#DIV/0!</v>
      </c>
      <c r="I214" s="72" t="e">
        <f t="shared" si="20"/>
        <v>#DIV/0!</v>
      </c>
      <c r="J214" s="17"/>
      <c r="K214" s="62"/>
    </row>
    <row r="215" spans="1:11" ht="19.899999999999999" customHeight="1" x14ac:dyDescent="0.2">
      <c r="A215" s="34">
        <v>206</v>
      </c>
      <c r="B215" s="66"/>
      <c r="C215" s="67"/>
      <c r="D215" s="68">
        <f>SUM(Tableau423[[#This Row],[TBI et NBI Mensuel]]*12)</f>
        <v>0</v>
      </c>
      <c r="E215" s="69">
        <f>Tableau423[[#This Row],[NB Heures Mensuelles]]*12</f>
        <v>0</v>
      </c>
      <c r="F215" s="70" t="e">
        <f>Tableau423[[#This Row],[TBI-NBI Annuel]]/Tableau423[[#This Row],[Heures Annuelles]]*1820</f>
        <v>#DIV/0!</v>
      </c>
      <c r="G215" s="29">
        <f t="shared" si="18"/>
        <v>0</v>
      </c>
      <c r="H215" s="71" t="e">
        <f t="shared" si="19"/>
        <v>#DIV/0!</v>
      </c>
      <c r="I215" s="72" t="e">
        <f t="shared" si="20"/>
        <v>#DIV/0!</v>
      </c>
      <c r="J215" s="17"/>
      <c r="K215" s="62"/>
    </row>
    <row r="216" spans="1:11" ht="19.899999999999999" customHeight="1" x14ac:dyDescent="0.2">
      <c r="A216" s="34">
        <v>207</v>
      </c>
      <c r="B216" s="66"/>
      <c r="C216" s="67"/>
      <c r="D216" s="68">
        <f>SUM(Tableau423[[#This Row],[TBI et NBI Mensuel]]*12)</f>
        <v>0</v>
      </c>
      <c r="E216" s="69">
        <f>Tableau423[[#This Row],[NB Heures Mensuelles]]*12</f>
        <v>0</v>
      </c>
      <c r="F216" s="70" t="e">
        <f>Tableau423[[#This Row],[TBI-NBI Annuel]]/Tableau423[[#This Row],[Heures Annuelles]]*1820</f>
        <v>#DIV/0!</v>
      </c>
      <c r="G216" s="29">
        <f t="shared" si="18"/>
        <v>0</v>
      </c>
      <c r="H216" s="71" t="e">
        <f t="shared" si="19"/>
        <v>#DIV/0!</v>
      </c>
      <c r="I216" s="72" t="e">
        <f t="shared" si="20"/>
        <v>#DIV/0!</v>
      </c>
      <c r="J216" s="17"/>
      <c r="K216" s="62"/>
    </row>
    <row r="217" spans="1:11" ht="19.899999999999999" customHeight="1" x14ac:dyDescent="0.2">
      <c r="A217" s="34">
        <v>208</v>
      </c>
      <c r="B217" s="66"/>
      <c r="C217" s="67"/>
      <c r="D217" s="68">
        <f>SUM(Tableau423[[#This Row],[TBI et NBI Mensuel]]*12)</f>
        <v>0</v>
      </c>
      <c r="E217" s="69">
        <f>Tableau423[[#This Row],[NB Heures Mensuelles]]*12</f>
        <v>0</v>
      </c>
      <c r="F217" s="70" t="e">
        <f>Tableau423[[#This Row],[TBI-NBI Annuel]]/Tableau423[[#This Row],[Heures Annuelles]]*1820</f>
        <v>#DIV/0!</v>
      </c>
      <c r="G217" s="29">
        <f t="shared" si="18"/>
        <v>0</v>
      </c>
      <c r="H217" s="71" t="e">
        <f t="shared" si="19"/>
        <v>#DIV/0!</v>
      </c>
      <c r="I217" s="72" t="e">
        <f t="shared" si="20"/>
        <v>#DIV/0!</v>
      </c>
      <c r="J217" s="17"/>
      <c r="K217" s="62"/>
    </row>
    <row r="218" spans="1:11" ht="19.899999999999999" customHeight="1" x14ac:dyDescent="0.2">
      <c r="A218" s="34">
        <v>209</v>
      </c>
      <c r="B218" s="66"/>
      <c r="C218" s="67"/>
      <c r="D218" s="68">
        <f>SUM(Tableau423[[#This Row],[TBI et NBI Mensuel]]*12)</f>
        <v>0</v>
      </c>
      <c r="E218" s="69">
        <f>Tableau423[[#This Row],[NB Heures Mensuelles]]*12</f>
        <v>0</v>
      </c>
      <c r="F218" s="70" t="e">
        <f>Tableau423[[#This Row],[TBI-NBI Annuel]]/Tableau423[[#This Row],[Heures Annuelles]]*1820</f>
        <v>#DIV/0!</v>
      </c>
      <c r="G218" s="29">
        <f t="shared" si="18"/>
        <v>0</v>
      </c>
      <c r="H218" s="71" t="e">
        <f t="shared" si="19"/>
        <v>#DIV/0!</v>
      </c>
      <c r="I218" s="72" t="e">
        <f t="shared" si="20"/>
        <v>#DIV/0!</v>
      </c>
      <c r="J218" s="17"/>
      <c r="K218" s="62"/>
    </row>
    <row r="219" spans="1:11" ht="19.899999999999999" customHeight="1" x14ac:dyDescent="0.2">
      <c r="A219" s="34">
        <v>210</v>
      </c>
      <c r="B219" s="66"/>
      <c r="C219" s="67"/>
      <c r="D219" s="68">
        <f>SUM(Tableau423[[#This Row],[TBI et NBI Mensuel]]*12)</f>
        <v>0</v>
      </c>
      <c r="E219" s="69">
        <f>Tableau423[[#This Row],[NB Heures Mensuelles]]*12</f>
        <v>0</v>
      </c>
      <c r="F219" s="70" t="e">
        <f>Tableau423[[#This Row],[TBI-NBI Annuel]]/Tableau423[[#This Row],[Heures Annuelles]]*1820</f>
        <v>#DIV/0!</v>
      </c>
      <c r="G219" s="29">
        <f t="shared" si="18"/>
        <v>0</v>
      </c>
      <c r="H219" s="71" t="e">
        <f t="shared" si="19"/>
        <v>#DIV/0!</v>
      </c>
      <c r="I219" s="72" t="e">
        <f t="shared" si="20"/>
        <v>#DIV/0!</v>
      </c>
      <c r="J219" s="17"/>
      <c r="K219" s="62"/>
    </row>
    <row r="220" spans="1:11" ht="19.899999999999999" customHeight="1" x14ac:dyDescent="0.2">
      <c r="A220" s="34">
        <v>211</v>
      </c>
      <c r="B220" s="66"/>
      <c r="C220" s="67"/>
      <c r="D220" s="68">
        <f>SUM(Tableau423[[#This Row],[TBI et NBI Mensuel]]*12)</f>
        <v>0</v>
      </c>
      <c r="E220" s="69">
        <f>Tableau423[[#This Row],[NB Heures Mensuelles]]*12</f>
        <v>0</v>
      </c>
      <c r="F220" s="70" t="e">
        <f>Tableau423[[#This Row],[TBI-NBI Annuel]]/Tableau423[[#This Row],[Heures Annuelles]]*1820</f>
        <v>#DIV/0!</v>
      </c>
      <c r="G220" s="29">
        <f t="shared" si="18"/>
        <v>0</v>
      </c>
      <c r="H220" s="71" t="e">
        <f t="shared" si="19"/>
        <v>#DIV/0!</v>
      </c>
      <c r="I220" s="72" t="e">
        <f t="shared" si="20"/>
        <v>#DIV/0!</v>
      </c>
      <c r="J220" s="17"/>
      <c r="K220" s="62"/>
    </row>
    <row r="221" spans="1:11" ht="19.899999999999999" customHeight="1" x14ac:dyDescent="0.2">
      <c r="A221" s="34">
        <v>212</v>
      </c>
      <c r="B221" s="66"/>
      <c r="C221" s="67"/>
      <c r="D221" s="68">
        <f>SUM(Tableau423[[#This Row],[TBI et NBI Mensuel]]*12)</f>
        <v>0</v>
      </c>
      <c r="E221" s="69">
        <f>Tableau423[[#This Row],[NB Heures Mensuelles]]*12</f>
        <v>0</v>
      </c>
      <c r="F221" s="70" t="e">
        <f>Tableau423[[#This Row],[TBI-NBI Annuel]]/Tableau423[[#This Row],[Heures Annuelles]]*1820</f>
        <v>#DIV/0!</v>
      </c>
      <c r="G221" s="29">
        <f t="shared" si="18"/>
        <v>0</v>
      </c>
      <c r="H221" s="71" t="e">
        <f t="shared" si="19"/>
        <v>#DIV/0!</v>
      </c>
      <c r="I221" s="72" t="e">
        <f t="shared" si="20"/>
        <v>#DIV/0!</v>
      </c>
      <c r="J221" s="17"/>
      <c r="K221" s="62"/>
    </row>
    <row r="222" spans="1:11" ht="19.899999999999999" customHeight="1" x14ac:dyDescent="0.2">
      <c r="A222" s="34">
        <v>213</v>
      </c>
      <c r="B222" s="66"/>
      <c r="C222" s="67"/>
      <c r="D222" s="68">
        <f>SUM(Tableau423[[#This Row],[TBI et NBI Mensuel]]*12)</f>
        <v>0</v>
      </c>
      <c r="E222" s="69">
        <f>Tableau423[[#This Row],[NB Heures Mensuelles]]*12</f>
        <v>0</v>
      </c>
      <c r="F222" s="70" t="e">
        <f>Tableau423[[#This Row],[TBI-NBI Annuel]]/Tableau423[[#This Row],[Heures Annuelles]]*1820</f>
        <v>#DIV/0!</v>
      </c>
      <c r="G222" s="29">
        <f t="shared" si="18"/>
        <v>0</v>
      </c>
      <c r="H222" s="71" t="e">
        <f t="shared" si="19"/>
        <v>#DIV/0!</v>
      </c>
      <c r="I222" s="72" t="e">
        <f t="shared" si="20"/>
        <v>#DIV/0!</v>
      </c>
      <c r="J222" s="17"/>
      <c r="K222" s="62"/>
    </row>
    <row r="223" spans="1:11" ht="19.899999999999999" customHeight="1" x14ac:dyDescent="0.2">
      <c r="A223" s="34">
        <v>214</v>
      </c>
      <c r="B223" s="66"/>
      <c r="C223" s="67"/>
      <c r="D223" s="68">
        <f>SUM(Tableau423[[#This Row],[TBI et NBI Mensuel]]*12)</f>
        <v>0</v>
      </c>
      <c r="E223" s="69">
        <f>Tableau423[[#This Row],[NB Heures Mensuelles]]*12</f>
        <v>0</v>
      </c>
      <c r="F223" s="70" t="e">
        <f>Tableau423[[#This Row],[TBI-NBI Annuel]]/Tableau423[[#This Row],[Heures Annuelles]]*1820</f>
        <v>#DIV/0!</v>
      </c>
      <c r="G223" s="29">
        <f t="shared" si="18"/>
        <v>0</v>
      </c>
      <c r="H223" s="71" t="e">
        <f t="shared" si="19"/>
        <v>#DIV/0!</v>
      </c>
      <c r="I223" s="72" t="e">
        <f t="shared" si="20"/>
        <v>#DIV/0!</v>
      </c>
      <c r="J223" s="17"/>
      <c r="K223" s="62"/>
    </row>
    <row r="224" spans="1:11" ht="19.899999999999999" customHeight="1" x14ac:dyDescent="0.2">
      <c r="A224" s="34">
        <v>215</v>
      </c>
      <c r="B224" s="66"/>
      <c r="C224" s="67"/>
      <c r="D224" s="68">
        <f>SUM(Tableau423[[#This Row],[TBI et NBI Mensuel]]*12)</f>
        <v>0</v>
      </c>
      <c r="E224" s="69">
        <f>Tableau423[[#This Row],[NB Heures Mensuelles]]*12</f>
        <v>0</v>
      </c>
      <c r="F224" s="70" t="e">
        <f>Tableau423[[#This Row],[TBI-NBI Annuel]]/Tableau423[[#This Row],[Heures Annuelles]]*1820</f>
        <v>#DIV/0!</v>
      </c>
      <c r="G224" s="29">
        <f t="shared" si="18"/>
        <v>0</v>
      </c>
      <c r="H224" s="71" t="e">
        <f t="shared" si="19"/>
        <v>#DIV/0!</v>
      </c>
      <c r="I224" s="72" t="e">
        <f t="shared" si="20"/>
        <v>#DIV/0!</v>
      </c>
      <c r="J224" s="17"/>
      <c r="K224" s="62"/>
    </row>
    <row r="225" spans="1:11" ht="19.899999999999999" customHeight="1" x14ac:dyDescent="0.2">
      <c r="A225" s="34">
        <v>216</v>
      </c>
      <c r="B225" s="66"/>
      <c r="C225" s="67"/>
      <c r="D225" s="68">
        <f>SUM(Tableau423[[#This Row],[TBI et NBI Mensuel]]*12)</f>
        <v>0</v>
      </c>
      <c r="E225" s="69">
        <f>Tableau423[[#This Row],[NB Heures Mensuelles]]*12</f>
        <v>0</v>
      </c>
      <c r="F225" s="70" t="e">
        <f>Tableau423[[#This Row],[TBI-NBI Annuel]]/Tableau423[[#This Row],[Heures Annuelles]]*1820</f>
        <v>#DIV/0!</v>
      </c>
      <c r="G225" s="29">
        <f t="shared" si="18"/>
        <v>0</v>
      </c>
      <c r="H225" s="71" t="e">
        <f t="shared" si="19"/>
        <v>#DIV/0!</v>
      </c>
      <c r="I225" s="72" t="e">
        <f t="shared" si="20"/>
        <v>#DIV/0!</v>
      </c>
      <c r="J225" s="17"/>
      <c r="K225" s="62"/>
    </row>
    <row r="226" spans="1:11" ht="19.899999999999999" customHeight="1" x14ac:dyDescent="0.2">
      <c r="A226" s="34">
        <v>217</v>
      </c>
      <c r="B226" s="66"/>
      <c r="C226" s="67"/>
      <c r="D226" s="68">
        <f>SUM(Tableau423[[#This Row],[TBI et NBI Mensuel]]*12)</f>
        <v>0</v>
      </c>
      <c r="E226" s="69">
        <f>Tableau423[[#This Row],[NB Heures Mensuelles]]*12</f>
        <v>0</v>
      </c>
      <c r="F226" s="70" t="e">
        <f>Tableau423[[#This Row],[TBI-NBI Annuel]]/Tableau423[[#This Row],[Heures Annuelles]]*1820</f>
        <v>#DIV/0!</v>
      </c>
      <c r="G226" s="29">
        <f t="shared" si="18"/>
        <v>0</v>
      </c>
      <c r="H226" s="71" t="e">
        <f t="shared" si="19"/>
        <v>#DIV/0!</v>
      </c>
      <c r="I226" s="72" t="e">
        <f t="shared" si="20"/>
        <v>#DIV/0!</v>
      </c>
      <c r="J226" s="17"/>
      <c r="K226" s="62"/>
    </row>
    <row r="227" spans="1:11" ht="19.899999999999999" customHeight="1" x14ac:dyDescent="0.2">
      <c r="A227" s="34">
        <v>218</v>
      </c>
      <c r="B227" s="66"/>
      <c r="C227" s="67"/>
      <c r="D227" s="68">
        <f>SUM(Tableau423[[#This Row],[TBI et NBI Mensuel]]*12)</f>
        <v>0</v>
      </c>
      <c r="E227" s="69">
        <f>Tableau423[[#This Row],[NB Heures Mensuelles]]*12</f>
        <v>0</v>
      </c>
      <c r="F227" s="70" t="e">
        <f>Tableau423[[#This Row],[TBI-NBI Annuel]]/Tableau423[[#This Row],[Heures Annuelles]]*1820</f>
        <v>#DIV/0!</v>
      </c>
      <c r="G227" s="29">
        <f t="shared" si="18"/>
        <v>0</v>
      </c>
      <c r="H227" s="71" t="e">
        <f t="shared" si="19"/>
        <v>#DIV/0!</v>
      </c>
      <c r="I227" s="72" t="e">
        <f t="shared" si="20"/>
        <v>#DIV/0!</v>
      </c>
      <c r="J227" s="17"/>
      <c r="K227" s="62"/>
    </row>
    <row r="228" spans="1:11" ht="19.899999999999999" customHeight="1" x14ac:dyDescent="0.2">
      <c r="A228" s="34">
        <v>219</v>
      </c>
      <c r="B228" s="66"/>
      <c r="C228" s="67"/>
      <c r="D228" s="68">
        <f>SUM(Tableau423[[#This Row],[TBI et NBI Mensuel]]*12)</f>
        <v>0</v>
      </c>
      <c r="E228" s="69">
        <f>Tableau423[[#This Row],[NB Heures Mensuelles]]*12</f>
        <v>0</v>
      </c>
      <c r="F228" s="70" t="e">
        <f>Tableau423[[#This Row],[TBI-NBI Annuel]]/Tableau423[[#This Row],[Heures Annuelles]]*1820</f>
        <v>#DIV/0!</v>
      </c>
      <c r="G228" s="29">
        <f t="shared" si="18"/>
        <v>0</v>
      </c>
      <c r="H228" s="71" t="e">
        <f t="shared" si="19"/>
        <v>#DIV/0!</v>
      </c>
      <c r="I228" s="72" t="e">
        <f t="shared" si="20"/>
        <v>#DIV/0!</v>
      </c>
      <c r="J228" s="17"/>
      <c r="K228" s="62"/>
    </row>
    <row r="229" spans="1:11" ht="19.899999999999999" customHeight="1" x14ac:dyDescent="0.2">
      <c r="A229" s="34">
        <v>220</v>
      </c>
      <c r="B229" s="66"/>
      <c r="C229" s="67"/>
      <c r="D229" s="68">
        <f>SUM(Tableau423[[#This Row],[TBI et NBI Mensuel]]*12)</f>
        <v>0</v>
      </c>
      <c r="E229" s="69">
        <f>Tableau423[[#This Row],[NB Heures Mensuelles]]*12</f>
        <v>0</v>
      </c>
      <c r="F229" s="70" t="e">
        <f>Tableau423[[#This Row],[TBI-NBI Annuel]]/Tableau423[[#This Row],[Heures Annuelles]]*1820</f>
        <v>#DIV/0!</v>
      </c>
      <c r="G229" s="29">
        <f t="shared" si="18"/>
        <v>0</v>
      </c>
      <c r="H229" s="71" t="e">
        <f t="shared" si="19"/>
        <v>#DIV/0!</v>
      </c>
      <c r="I229" s="72" t="e">
        <f t="shared" si="20"/>
        <v>#DIV/0!</v>
      </c>
      <c r="J229" s="17"/>
      <c r="K229" s="62"/>
    </row>
    <row r="230" spans="1:11" ht="19.899999999999999" customHeight="1" x14ac:dyDescent="0.2">
      <c r="A230" s="34">
        <v>221</v>
      </c>
      <c r="B230" s="66"/>
      <c r="C230" s="67"/>
      <c r="D230" s="68">
        <f>SUM(Tableau423[[#This Row],[TBI et NBI Mensuel]]*12)</f>
        <v>0</v>
      </c>
      <c r="E230" s="69">
        <f>Tableau423[[#This Row],[NB Heures Mensuelles]]*12</f>
        <v>0</v>
      </c>
      <c r="F230" s="70" t="e">
        <f>Tableau423[[#This Row],[TBI-NBI Annuel]]/Tableau423[[#This Row],[Heures Annuelles]]*1820</f>
        <v>#DIV/0!</v>
      </c>
      <c r="G230" s="29">
        <f t="shared" si="18"/>
        <v>0</v>
      </c>
      <c r="H230" s="71" t="e">
        <f t="shared" si="19"/>
        <v>#DIV/0!</v>
      </c>
      <c r="I230" s="72" t="e">
        <f t="shared" si="20"/>
        <v>#DIV/0!</v>
      </c>
      <c r="J230" s="17"/>
      <c r="K230" s="62"/>
    </row>
    <row r="231" spans="1:11" ht="19.899999999999999" customHeight="1" x14ac:dyDescent="0.2">
      <c r="A231" s="34">
        <v>222</v>
      </c>
      <c r="B231" s="66"/>
      <c r="C231" s="67"/>
      <c r="D231" s="68">
        <f>SUM(Tableau423[[#This Row],[TBI et NBI Mensuel]]*12)</f>
        <v>0</v>
      </c>
      <c r="E231" s="69">
        <f>Tableau423[[#This Row],[NB Heures Mensuelles]]*12</f>
        <v>0</v>
      </c>
      <c r="F231" s="70" t="e">
        <f>Tableau423[[#This Row],[TBI-NBI Annuel]]/Tableau423[[#This Row],[Heures Annuelles]]*1820</f>
        <v>#DIV/0!</v>
      </c>
      <c r="G231" s="29">
        <f t="shared" si="18"/>
        <v>0</v>
      </c>
      <c r="H231" s="71" t="e">
        <f t="shared" si="19"/>
        <v>#DIV/0!</v>
      </c>
      <c r="I231" s="72" t="e">
        <f t="shared" si="20"/>
        <v>#DIV/0!</v>
      </c>
      <c r="J231" s="17"/>
      <c r="K231" s="62"/>
    </row>
    <row r="232" spans="1:11" ht="19.899999999999999" customHeight="1" x14ac:dyDescent="0.2">
      <c r="A232" s="34">
        <v>223</v>
      </c>
      <c r="B232" s="66"/>
      <c r="C232" s="67"/>
      <c r="D232" s="68">
        <f>SUM(Tableau423[[#This Row],[TBI et NBI Mensuel]]*12)</f>
        <v>0</v>
      </c>
      <c r="E232" s="69">
        <f>Tableau423[[#This Row],[NB Heures Mensuelles]]*12</f>
        <v>0</v>
      </c>
      <c r="F232" s="70" t="e">
        <f>Tableau423[[#This Row],[TBI-NBI Annuel]]/Tableau423[[#This Row],[Heures Annuelles]]*1820</f>
        <v>#DIV/0!</v>
      </c>
      <c r="G232" s="29">
        <f t="shared" si="18"/>
        <v>0</v>
      </c>
      <c r="H232" s="71" t="e">
        <f t="shared" si="19"/>
        <v>#DIV/0!</v>
      </c>
      <c r="I232" s="72" t="e">
        <f t="shared" si="20"/>
        <v>#DIV/0!</v>
      </c>
      <c r="J232" s="17"/>
      <c r="K232" s="62"/>
    </row>
    <row r="233" spans="1:11" ht="19.899999999999999" customHeight="1" x14ac:dyDescent="0.2">
      <c r="A233" s="34">
        <v>224</v>
      </c>
      <c r="B233" s="66"/>
      <c r="C233" s="67"/>
      <c r="D233" s="68">
        <f>SUM(Tableau423[[#This Row],[TBI et NBI Mensuel]]*12)</f>
        <v>0</v>
      </c>
      <c r="E233" s="69">
        <f>Tableau423[[#This Row],[NB Heures Mensuelles]]*12</f>
        <v>0</v>
      </c>
      <c r="F233" s="70" t="e">
        <f>Tableau423[[#This Row],[TBI-NBI Annuel]]/Tableau423[[#This Row],[Heures Annuelles]]*1820</f>
        <v>#DIV/0!</v>
      </c>
      <c r="G233" s="29">
        <f t="shared" si="18"/>
        <v>0</v>
      </c>
      <c r="H233" s="71" t="e">
        <f t="shared" si="19"/>
        <v>#DIV/0!</v>
      </c>
      <c r="I233" s="72" t="e">
        <f t="shared" si="20"/>
        <v>#DIV/0!</v>
      </c>
      <c r="J233" s="17"/>
      <c r="K233" s="62"/>
    </row>
    <row r="234" spans="1:11" ht="19.899999999999999" customHeight="1" x14ac:dyDescent="0.2">
      <c r="A234" s="34">
        <v>225</v>
      </c>
      <c r="B234" s="66"/>
      <c r="C234" s="67"/>
      <c r="D234" s="68">
        <f>SUM(Tableau423[[#This Row],[TBI et NBI Mensuel]]*12)</f>
        <v>0</v>
      </c>
      <c r="E234" s="69">
        <f>Tableau423[[#This Row],[NB Heures Mensuelles]]*12</f>
        <v>0</v>
      </c>
      <c r="F234" s="70" t="e">
        <f>Tableau423[[#This Row],[TBI-NBI Annuel]]/Tableau423[[#This Row],[Heures Annuelles]]*1820</f>
        <v>#DIV/0!</v>
      </c>
      <c r="G234" s="29">
        <f t="shared" si="18"/>
        <v>0</v>
      </c>
      <c r="H234" s="71" t="e">
        <f t="shared" si="19"/>
        <v>#DIV/0!</v>
      </c>
      <c r="I234" s="72" t="e">
        <f t="shared" si="20"/>
        <v>#DIV/0!</v>
      </c>
      <c r="J234" s="17"/>
      <c r="K234" s="62"/>
    </row>
    <row r="235" spans="1:11" ht="19.899999999999999" customHeight="1" x14ac:dyDescent="0.2">
      <c r="A235" s="34">
        <v>226</v>
      </c>
      <c r="B235" s="66"/>
      <c r="C235" s="67"/>
      <c r="D235" s="68">
        <f>SUM(Tableau423[[#This Row],[TBI et NBI Mensuel]]*12)</f>
        <v>0</v>
      </c>
      <c r="E235" s="69">
        <f>Tableau423[[#This Row],[NB Heures Mensuelles]]*12</f>
        <v>0</v>
      </c>
      <c r="F235" s="70" t="e">
        <f>Tableau423[[#This Row],[TBI-NBI Annuel]]/Tableau423[[#This Row],[Heures Annuelles]]*1820</f>
        <v>#DIV/0!</v>
      </c>
      <c r="G235" s="29">
        <f t="shared" si="18"/>
        <v>0</v>
      </c>
      <c r="H235" s="71" t="e">
        <f t="shared" si="19"/>
        <v>#DIV/0!</v>
      </c>
      <c r="I235" s="72" t="e">
        <f t="shared" si="20"/>
        <v>#DIV/0!</v>
      </c>
      <c r="J235" s="17"/>
      <c r="K235" s="62"/>
    </row>
    <row r="236" spans="1:11" ht="19.899999999999999" customHeight="1" x14ac:dyDescent="0.2">
      <c r="A236" s="34">
        <v>227</v>
      </c>
      <c r="B236" s="66"/>
      <c r="C236" s="67"/>
      <c r="D236" s="68">
        <f>SUM(Tableau423[[#This Row],[TBI et NBI Mensuel]]*12)</f>
        <v>0</v>
      </c>
      <c r="E236" s="69">
        <f>Tableau423[[#This Row],[NB Heures Mensuelles]]*12</f>
        <v>0</v>
      </c>
      <c r="F236" s="70" t="e">
        <f>Tableau423[[#This Row],[TBI-NBI Annuel]]/Tableau423[[#This Row],[Heures Annuelles]]*1820</f>
        <v>#DIV/0!</v>
      </c>
      <c r="G236" s="29">
        <f t="shared" si="18"/>
        <v>0</v>
      </c>
      <c r="H236" s="71" t="e">
        <f t="shared" si="19"/>
        <v>#DIV/0!</v>
      </c>
      <c r="I236" s="72" t="e">
        <f t="shared" si="20"/>
        <v>#DIV/0!</v>
      </c>
      <c r="J236" s="17"/>
      <c r="K236" s="62"/>
    </row>
    <row r="237" spans="1:11" ht="19.899999999999999" customHeight="1" x14ac:dyDescent="0.2">
      <c r="A237" s="34">
        <v>228</v>
      </c>
      <c r="B237" s="66"/>
      <c r="C237" s="67"/>
      <c r="D237" s="68">
        <f>SUM(Tableau423[[#This Row],[TBI et NBI Mensuel]]*12)</f>
        <v>0</v>
      </c>
      <c r="E237" s="69">
        <f>Tableau423[[#This Row],[NB Heures Mensuelles]]*12</f>
        <v>0</v>
      </c>
      <c r="F237" s="70" t="e">
        <f>Tableau423[[#This Row],[TBI-NBI Annuel]]/Tableau423[[#This Row],[Heures Annuelles]]*1820</f>
        <v>#DIV/0!</v>
      </c>
      <c r="G237" s="29">
        <f t="shared" si="18"/>
        <v>0</v>
      </c>
      <c r="H237" s="71" t="e">
        <f t="shared" si="19"/>
        <v>#DIV/0!</v>
      </c>
      <c r="I237" s="72" t="e">
        <f t="shared" si="20"/>
        <v>#DIV/0!</v>
      </c>
      <c r="J237" s="17"/>
      <c r="K237" s="62"/>
    </row>
    <row r="238" spans="1:11" ht="19.899999999999999" customHeight="1" x14ac:dyDescent="0.2">
      <c r="A238" s="34">
        <v>229</v>
      </c>
      <c r="B238" s="66"/>
      <c r="C238" s="67"/>
      <c r="D238" s="68">
        <f>SUM(Tableau423[[#This Row],[TBI et NBI Mensuel]]*12)</f>
        <v>0</v>
      </c>
      <c r="E238" s="69">
        <f>Tableau423[[#This Row],[NB Heures Mensuelles]]*12</f>
        <v>0</v>
      </c>
      <c r="F238" s="70" t="e">
        <f>Tableau423[[#This Row],[TBI-NBI Annuel]]/Tableau423[[#This Row],[Heures Annuelles]]*1820</f>
        <v>#DIV/0!</v>
      </c>
      <c r="G238" s="29">
        <f t="shared" si="18"/>
        <v>0</v>
      </c>
      <c r="H238" s="71" t="e">
        <f t="shared" si="19"/>
        <v>#DIV/0!</v>
      </c>
      <c r="I238" s="72" t="e">
        <f t="shared" si="20"/>
        <v>#DIV/0!</v>
      </c>
      <c r="J238" s="17"/>
      <c r="K238" s="62"/>
    </row>
    <row r="239" spans="1:11" ht="19.899999999999999" customHeight="1" x14ac:dyDescent="0.2">
      <c r="A239" s="34">
        <v>230</v>
      </c>
      <c r="B239" s="66"/>
      <c r="C239" s="67"/>
      <c r="D239" s="68">
        <f>SUM(Tableau423[[#This Row],[TBI et NBI Mensuel]]*12)</f>
        <v>0</v>
      </c>
      <c r="E239" s="69">
        <f>Tableau423[[#This Row],[NB Heures Mensuelles]]*12</f>
        <v>0</v>
      </c>
      <c r="F239" s="70" t="e">
        <f>Tableau423[[#This Row],[TBI-NBI Annuel]]/Tableau423[[#This Row],[Heures Annuelles]]*1820</f>
        <v>#DIV/0!</v>
      </c>
      <c r="G239" s="29">
        <f t="shared" si="18"/>
        <v>0</v>
      </c>
      <c r="H239" s="71" t="e">
        <f t="shared" si="19"/>
        <v>#DIV/0!</v>
      </c>
      <c r="I239" s="72" t="e">
        <f t="shared" si="20"/>
        <v>#DIV/0!</v>
      </c>
      <c r="J239" s="17"/>
      <c r="K239" s="62"/>
    </row>
    <row r="240" spans="1:11" ht="19.899999999999999" customHeight="1" x14ac:dyDescent="0.2">
      <c r="A240" s="34">
        <v>231</v>
      </c>
      <c r="B240" s="66"/>
      <c r="C240" s="67"/>
      <c r="D240" s="68">
        <f>SUM(Tableau423[[#This Row],[TBI et NBI Mensuel]]*12)</f>
        <v>0</v>
      </c>
      <c r="E240" s="69">
        <f>Tableau423[[#This Row],[NB Heures Mensuelles]]*12</f>
        <v>0</v>
      </c>
      <c r="F240" s="70" t="e">
        <f>Tableau423[[#This Row],[TBI-NBI Annuel]]/Tableau423[[#This Row],[Heures Annuelles]]*1820</f>
        <v>#DIV/0!</v>
      </c>
      <c r="G240" s="29">
        <f t="shared" si="18"/>
        <v>0</v>
      </c>
      <c r="H240" s="71" t="e">
        <f t="shared" si="19"/>
        <v>#DIV/0!</v>
      </c>
      <c r="I240" s="72" t="e">
        <f t="shared" si="20"/>
        <v>#DIV/0!</v>
      </c>
      <c r="J240" s="17"/>
      <c r="K240" s="62"/>
    </row>
    <row r="241" spans="1:11" ht="19.899999999999999" customHeight="1" x14ac:dyDescent="0.2">
      <c r="A241" s="34">
        <v>232</v>
      </c>
      <c r="B241" s="66"/>
      <c r="C241" s="67"/>
      <c r="D241" s="68">
        <f>SUM(Tableau423[[#This Row],[TBI et NBI Mensuel]]*12)</f>
        <v>0</v>
      </c>
      <c r="E241" s="69">
        <f>Tableau423[[#This Row],[NB Heures Mensuelles]]*12</f>
        <v>0</v>
      </c>
      <c r="F241" s="70" t="e">
        <f>Tableau423[[#This Row],[TBI-NBI Annuel]]/Tableau423[[#This Row],[Heures Annuelles]]*1820</f>
        <v>#DIV/0!</v>
      </c>
      <c r="G241" s="29">
        <f t="shared" si="18"/>
        <v>0</v>
      </c>
      <c r="H241" s="71" t="e">
        <f t="shared" ref="H241:H272" si="21">IF(G241&lt;=O$12,G241,O$12)</f>
        <v>#DIV/0!</v>
      </c>
      <c r="I241" s="72" t="e">
        <f t="shared" ref="I241:I272" si="22">G241-H241</f>
        <v>#DIV/0!</v>
      </c>
      <c r="J241" s="17"/>
      <c r="K241" s="62"/>
    </row>
    <row r="242" spans="1:11" ht="19.899999999999999" customHeight="1" x14ac:dyDescent="0.2">
      <c r="A242" s="34">
        <v>233</v>
      </c>
      <c r="B242" s="66"/>
      <c r="C242" s="67"/>
      <c r="D242" s="68">
        <f>SUM(Tableau423[[#This Row],[TBI et NBI Mensuel]]*12)</f>
        <v>0</v>
      </c>
      <c r="E242" s="69">
        <f>Tableau423[[#This Row],[NB Heures Mensuelles]]*12</f>
        <v>0</v>
      </c>
      <c r="F242" s="70" t="e">
        <f>Tableau423[[#This Row],[TBI-NBI Annuel]]/Tableau423[[#This Row],[Heures Annuelles]]*1820</f>
        <v>#DIV/0!</v>
      </c>
      <c r="G242" s="29">
        <f t="shared" si="18"/>
        <v>0</v>
      </c>
      <c r="H242" s="71" t="e">
        <f t="shared" si="21"/>
        <v>#DIV/0!</v>
      </c>
      <c r="I242" s="72" t="e">
        <f t="shared" si="22"/>
        <v>#DIV/0!</v>
      </c>
      <c r="J242" s="17"/>
      <c r="K242" s="62"/>
    </row>
    <row r="243" spans="1:11" ht="19.899999999999999" customHeight="1" x14ac:dyDescent="0.2">
      <c r="A243" s="34">
        <v>234</v>
      </c>
      <c r="B243" s="66"/>
      <c r="C243" s="67"/>
      <c r="D243" s="68">
        <f>SUM(Tableau423[[#This Row],[TBI et NBI Mensuel]]*12)</f>
        <v>0</v>
      </c>
      <c r="E243" s="69">
        <f>Tableau423[[#This Row],[NB Heures Mensuelles]]*12</f>
        <v>0</v>
      </c>
      <c r="F243" s="70" t="e">
        <f>Tableau423[[#This Row],[TBI-NBI Annuel]]/Tableau423[[#This Row],[Heures Annuelles]]*1820</f>
        <v>#DIV/0!</v>
      </c>
      <c r="G243" s="29">
        <f t="shared" si="18"/>
        <v>0</v>
      </c>
      <c r="H243" s="71" t="e">
        <f t="shared" si="21"/>
        <v>#DIV/0!</v>
      </c>
      <c r="I243" s="72" t="e">
        <f t="shared" si="22"/>
        <v>#DIV/0!</v>
      </c>
      <c r="J243" s="17"/>
      <c r="K243" s="62"/>
    </row>
    <row r="244" spans="1:11" ht="19.899999999999999" customHeight="1" x14ac:dyDescent="0.2">
      <c r="A244" s="34">
        <v>235</v>
      </c>
      <c r="B244" s="66"/>
      <c r="C244" s="67"/>
      <c r="D244" s="68">
        <f>SUM(Tableau423[[#This Row],[TBI et NBI Mensuel]]*12)</f>
        <v>0</v>
      </c>
      <c r="E244" s="69">
        <f>Tableau423[[#This Row],[NB Heures Mensuelles]]*12</f>
        <v>0</v>
      </c>
      <c r="F244" s="70" t="e">
        <f>Tableau423[[#This Row],[TBI-NBI Annuel]]/Tableau423[[#This Row],[Heures Annuelles]]*1820</f>
        <v>#DIV/0!</v>
      </c>
      <c r="G244" s="29">
        <f t="shared" si="18"/>
        <v>0</v>
      </c>
      <c r="H244" s="71" t="e">
        <f t="shared" si="21"/>
        <v>#DIV/0!</v>
      </c>
      <c r="I244" s="72" t="e">
        <f t="shared" si="22"/>
        <v>#DIV/0!</v>
      </c>
      <c r="J244" s="17"/>
      <c r="K244" s="62"/>
    </row>
    <row r="245" spans="1:11" ht="19.899999999999999" customHeight="1" x14ac:dyDescent="0.2">
      <c r="A245" s="34">
        <v>236</v>
      </c>
      <c r="B245" s="66"/>
      <c r="C245" s="67"/>
      <c r="D245" s="68">
        <f>SUM(Tableau423[[#This Row],[TBI et NBI Mensuel]]*12)</f>
        <v>0</v>
      </c>
      <c r="E245" s="69">
        <f>Tableau423[[#This Row],[NB Heures Mensuelles]]*12</f>
        <v>0</v>
      </c>
      <c r="F245" s="70" t="e">
        <f>Tableau423[[#This Row],[TBI-NBI Annuel]]/Tableau423[[#This Row],[Heures Annuelles]]*1820</f>
        <v>#DIV/0!</v>
      </c>
      <c r="G245" s="29">
        <f t="shared" si="18"/>
        <v>0</v>
      </c>
      <c r="H245" s="71" t="e">
        <f t="shared" si="21"/>
        <v>#DIV/0!</v>
      </c>
      <c r="I245" s="72" t="e">
        <f t="shared" si="22"/>
        <v>#DIV/0!</v>
      </c>
      <c r="J245" s="17"/>
      <c r="K245" s="62"/>
    </row>
    <row r="246" spans="1:11" ht="19.899999999999999" customHeight="1" x14ac:dyDescent="0.2">
      <c r="A246" s="34">
        <v>237</v>
      </c>
      <c r="B246" s="66"/>
      <c r="C246" s="67"/>
      <c r="D246" s="68">
        <f>SUM(Tableau423[[#This Row],[TBI et NBI Mensuel]]*12)</f>
        <v>0</v>
      </c>
      <c r="E246" s="69">
        <f>Tableau423[[#This Row],[NB Heures Mensuelles]]*12</f>
        <v>0</v>
      </c>
      <c r="F246" s="70" t="e">
        <f>Tableau423[[#This Row],[TBI-NBI Annuel]]/Tableau423[[#This Row],[Heures Annuelles]]*1820</f>
        <v>#DIV/0!</v>
      </c>
      <c r="G246" s="29">
        <f t="shared" si="18"/>
        <v>0</v>
      </c>
      <c r="H246" s="71" t="e">
        <f t="shared" si="21"/>
        <v>#DIV/0!</v>
      </c>
      <c r="I246" s="72" t="e">
        <f t="shared" si="22"/>
        <v>#DIV/0!</v>
      </c>
      <c r="J246" s="17"/>
      <c r="K246" s="62"/>
    </row>
    <row r="247" spans="1:11" ht="19.899999999999999" customHeight="1" x14ac:dyDescent="0.2">
      <c r="A247" s="34">
        <v>238</v>
      </c>
      <c r="B247" s="66"/>
      <c r="C247" s="67"/>
      <c r="D247" s="68">
        <f>SUM(Tableau423[[#This Row],[TBI et NBI Mensuel]]*12)</f>
        <v>0</v>
      </c>
      <c r="E247" s="69">
        <f>Tableau423[[#This Row],[NB Heures Mensuelles]]*12</f>
        <v>0</v>
      </c>
      <c r="F247" s="70" t="e">
        <f>Tableau423[[#This Row],[TBI-NBI Annuel]]/Tableau423[[#This Row],[Heures Annuelles]]*1820</f>
        <v>#DIV/0!</v>
      </c>
      <c r="G247" s="29">
        <f t="shared" si="18"/>
        <v>0</v>
      </c>
      <c r="H247" s="71" t="e">
        <f t="shared" si="21"/>
        <v>#DIV/0!</v>
      </c>
      <c r="I247" s="72" t="e">
        <f t="shared" si="22"/>
        <v>#DIV/0!</v>
      </c>
      <c r="J247" s="17"/>
      <c r="K247" s="62"/>
    </row>
    <row r="248" spans="1:11" ht="19.899999999999999" customHeight="1" x14ac:dyDescent="0.2">
      <c r="A248" s="34">
        <v>239</v>
      </c>
      <c r="B248" s="66"/>
      <c r="C248" s="67"/>
      <c r="D248" s="68">
        <f>SUM(Tableau423[[#This Row],[TBI et NBI Mensuel]]*12)</f>
        <v>0</v>
      </c>
      <c r="E248" s="69">
        <f>Tableau423[[#This Row],[NB Heures Mensuelles]]*12</f>
        <v>0</v>
      </c>
      <c r="F248" s="70" t="e">
        <f>Tableau423[[#This Row],[TBI-NBI Annuel]]/Tableau423[[#This Row],[Heures Annuelles]]*1820</f>
        <v>#DIV/0!</v>
      </c>
      <c r="G248" s="29">
        <f t="shared" si="18"/>
        <v>0</v>
      </c>
      <c r="H248" s="71" t="e">
        <f t="shared" si="21"/>
        <v>#DIV/0!</v>
      </c>
      <c r="I248" s="72" t="e">
        <f t="shared" si="22"/>
        <v>#DIV/0!</v>
      </c>
      <c r="J248" s="17"/>
      <c r="K248" s="62"/>
    </row>
    <row r="249" spans="1:11" ht="19.899999999999999" customHeight="1" x14ac:dyDescent="0.2">
      <c r="A249" s="34">
        <v>240</v>
      </c>
      <c r="B249" s="66"/>
      <c r="C249" s="67"/>
      <c r="D249" s="68">
        <f>SUM(Tableau423[[#This Row],[TBI et NBI Mensuel]]*12)</f>
        <v>0</v>
      </c>
      <c r="E249" s="69">
        <f>Tableau423[[#This Row],[NB Heures Mensuelles]]*12</f>
        <v>0</v>
      </c>
      <c r="F249" s="70" t="e">
        <f>Tableau423[[#This Row],[TBI-NBI Annuel]]/Tableau423[[#This Row],[Heures Annuelles]]*1820</f>
        <v>#DIV/0!</v>
      </c>
      <c r="G249" s="29">
        <f t="shared" si="18"/>
        <v>0</v>
      </c>
      <c r="H249" s="71" t="e">
        <f t="shared" si="21"/>
        <v>#DIV/0!</v>
      </c>
      <c r="I249" s="72" t="e">
        <f t="shared" si="22"/>
        <v>#DIV/0!</v>
      </c>
      <c r="J249" s="17"/>
      <c r="K249" s="62"/>
    </row>
    <row r="250" spans="1:11" ht="19.899999999999999" customHeight="1" x14ac:dyDescent="0.2">
      <c r="A250" s="34">
        <v>241</v>
      </c>
      <c r="B250" s="66"/>
      <c r="C250" s="67"/>
      <c r="D250" s="68">
        <f>SUM(Tableau423[[#This Row],[TBI et NBI Mensuel]]*12)</f>
        <v>0</v>
      </c>
      <c r="E250" s="69">
        <f>Tableau423[[#This Row],[NB Heures Mensuelles]]*12</f>
        <v>0</v>
      </c>
      <c r="F250" s="70" t="e">
        <f>Tableau423[[#This Row],[TBI-NBI Annuel]]/Tableau423[[#This Row],[Heures Annuelles]]*1820</f>
        <v>#DIV/0!</v>
      </c>
      <c r="G250" s="29">
        <f t="shared" si="18"/>
        <v>0</v>
      </c>
      <c r="H250" s="71" t="e">
        <f t="shared" si="21"/>
        <v>#DIV/0!</v>
      </c>
      <c r="I250" s="72" t="e">
        <f t="shared" si="22"/>
        <v>#DIV/0!</v>
      </c>
      <c r="J250" s="17"/>
      <c r="K250" s="62"/>
    </row>
    <row r="251" spans="1:11" ht="19.899999999999999" customHeight="1" x14ac:dyDescent="0.2">
      <c r="A251" s="34">
        <v>242</v>
      </c>
      <c r="B251" s="66"/>
      <c r="C251" s="67"/>
      <c r="D251" s="68">
        <f>SUM(Tableau423[[#This Row],[TBI et NBI Mensuel]]*12)</f>
        <v>0</v>
      </c>
      <c r="E251" s="69">
        <f>Tableau423[[#This Row],[NB Heures Mensuelles]]*12</f>
        <v>0</v>
      </c>
      <c r="F251" s="70" t="e">
        <f>Tableau423[[#This Row],[TBI-NBI Annuel]]/Tableau423[[#This Row],[Heures Annuelles]]*1820</f>
        <v>#DIV/0!</v>
      </c>
      <c r="G251" s="29">
        <f t="shared" si="18"/>
        <v>0</v>
      </c>
      <c r="H251" s="71" t="e">
        <f t="shared" si="21"/>
        <v>#DIV/0!</v>
      </c>
      <c r="I251" s="72" t="e">
        <f t="shared" si="22"/>
        <v>#DIV/0!</v>
      </c>
      <c r="J251" s="17"/>
      <c r="K251" s="62"/>
    </row>
    <row r="252" spans="1:11" ht="19.899999999999999" customHeight="1" x14ac:dyDescent="0.2">
      <c r="A252" s="34">
        <v>243</v>
      </c>
      <c r="B252" s="66"/>
      <c r="C252" s="67"/>
      <c r="D252" s="68">
        <f>SUM(Tableau423[[#This Row],[TBI et NBI Mensuel]]*12)</f>
        <v>0</v>
      </c>
      <c r="E252" s="69">
        <f>Tableau423[[#This Row],[NB Heures Mensuelles]]*12</f>
        <v>0</v>
      </c>
      <c r="F252" s="70" t="e">
        <f>Tableau423[[#This Row],[TBI-NBI Annuel]]/Tableau423[[#This Row],[Heures Annuelles]]*1820</f>
        <v>#DIV/0!</v>
      </c>
      <c r="G252" s="29">
        <f t="shared" si="18"/>
        <v>0</v>
      </c>
      <c r="H252" s="71" t="e">
        <f t="shared" si="21"/>
        <v>#DIV/0!</v>
      </c>
      <c r="I252" s="72" t="e">
        <f t="shared" si="22"/>
        <v>#DIV/0!</v>
      </c>
      <c r="J252" s="17"/>
      <c r="K252" s="62"/>
    </row>
    <row r="253" spans="1:11" ht="19.899999999999999" customHeight="1" x14ac:dyDescent="0.2">
      <c r="A253" s="34">
        <v>244</v>
      </c>
      <c r="B253" s="66"/>
      <c r="C253" s="67"/>
      <c r="D253" s="68">
        <f>SUM(Tableau423[[#This Row],[TBI et NBI Mensuel]]*12)</f>
        <v>0</v>
      </c>
      <c r="E253" s="69">
        <f>Tableau423[[#This Row],[NB Heures Mensuelles]]*12</f>
        <v>0</v>
      </c>
      <c r="F253" s="70" t="e">
        <f>Tableau423[[#This Row],[TBI-NBI Annuel]]/Tableau423[[#This Row],[Heures Annuelles]]*1820</f>
        <v>#DIV/0!</v>
      </c>
      <c r="G253" s="29">
        <f t="shared" si="18"/>
        <v>0</v>
      </c>
      <c r="H253" s="71" t="e">
        <f t="shared" si="21"/>
        <v>#DIV/0!</v>
      </c>
      <c r="I253" s="72" t="e">
        <f t="shared" si="22"/>
        <v>#DIV/0!</v>
      </c>
      <c r="J253" s="17"/>
      <c r="K253" s="62"/>
    </row>
    <row r="254" spans="1:11" ht="19.899999999999999" customHeight="1" x14ac:dyDescent="0.2">
      <c r="A254" s="34">
        <v>245</v>
      </c>
      <c r="B254" s="66"/>
      <c r="C254" s="67"/>
      <c r="D254" s="68">
        <f>SUM(Tableau423[[#This Row],[TBI et NBI Mensuel]]*12)</f>
        <v>0</v>
      </c>
      <c r="E254" s="69">
        <f>Tableau423[[#This Row],[NB Heures Mensuelles]]*12</f>
        <v>0</v>
      </c>
      <c r="F254" s="70" t="e">
        <f>Tableau423[[#This Row],[TBI-NBI Annuel]]/Tableau423[[#This Row],[Heures Annuelles]]*1820</f>
        <v>#DIV/0!</v>
      </c>
      <c r="G254" s="29">
        <f t="shared" si="18"/>
        <v>0</v>
      </c>
      <c r="H254" s="71" t="e">
        <f t="shared" si="21"/>
        <v>#DIV/0!</v>
      </c>
      <c r="I254" s="72" t="e">
        <f t="shared" si="22"/>
        <v>#DIV/0!</v>
      </c>
      <c r="J254" s="17"/>
      <c r="K254" s="62"/>
    </row>
    <row r="255" spans="1:11" ht="19.899999999999999" customHeight="1" x14ac:dyDescent="0.2">
      <c r="A255" s="34">
        <v>246</v>
      </c>
      <c r="B255" s="66"/>
      <c r="C255" s="67"/>
      <c r="D255" s="68">
        <f>SUM(Tableau423[[#This Row],[TBI et NBI Mensuel]]*12)</f>
        <v>0</v>
      </c>
      <c r="E255" s="69">
        <f>Tableau423[[#This Row],[NB Heures Mensuelles]]*12</f>
        <v>0</v>
      </c>
      <c r="F255" s="70" t="e">
        <f>Tableau423[[#This Row],[TBI-NBI Annuel]]/Tableau423[[#This Row],[Heures Annuelles]]*1820</f>
        <v>#DIV/0!</v>
      </c>
      <c r="G255" s="29">
        <f t="shared" si="18"/>
        <v>0</v>
      </c>
      <c r="H255" s="71" t="e">
        <f t="shared" si="21"/>
        <v>#DIV/0!</v>
      </c>
      <c r="I255" s="72" t="e">
        <f t="shared" si="22"/>
        <v>#DIV/0!</v>
      </c>
      <c r="J255" s="17"/>
      <c r="K255" s="62"/>
    </row>
    <row r="256" spans="1:11" ht="19.899999999999999" customHeight="1" x14ac:dyDescent="0.2">
      <c r="A256" s="34">
        <v>247</v>
      </c>
      <c r="B256" s="66"/>
      <c r="C256" s="67"/>
      <c r="D256" s="68">
        <f>SUM(Tableau423[[#This Row],[TBI et NBI Mensuel]]*12)</f>
        <v>0</v>
      </c>
      <c r="E256" s="69">
        <f>Tableau423[[#This Row],[NB Heures Mensuelles]]*12</f>
        <v>0</v>
      </c>
      <c r="F256" s="70" t="e">
        <f>Tableau423[[#This Row],[TBI-NBI Annuel]]/Tableau423[[#This Row],[Heures Annuelles]]*1820</f>
        <v>#DIV/0!</v>
      </c>
      <c r="G256" s="29">
        <f t="shared" si="18"/>
        <v>0</v>
      </c>
      <c r="H256" s="71" t="e">
        <f t="shared" si="21"/>
        <v>#DIV/0!</v>
      </c>
      <c r="I256" s="72" t="e">
        <f t="shared" si="22"/>
        <v>#DIV/0!</v>
      </c>
      <c r="J256" s="17"/>
      <c r="K256" s="62"/>
    </row>
    <row r="257" spans="1:11" ht="19.899999999999999" customHeight="1" x14ac:dyDescent="0.2">
      <c r="A257" s="34">
        <v>248</v>
      </c>
      <c r="B257" s="66"/>
      <c r="C257" s="67"/>
      <c r="D257" s="68">
        <f>SUM(Tableau423[[#This Row],[TBI et NBI Mensuel]]*12)</f>
        <v>0</v>
      </c>
      <c r="E257" s="69">
        <f>Tableau423[[#This Row],[NB Heures Mensuelles]]*12</f>
        <v>0</v>
      </c>
      <c r="F257" s="70" t="e">
        <f>Tableau423[[#This Row],[TBI-NBI Annuel]]/Tableau423[[#This Row],[Heures Annuelles]]*1820</f>
        <v>#DIV/0!</v>
      </c>
      <c r="G257" s="29">
        <f t="shared" si="18"/>
        <v>0</v>
      </c>
      <c r="H257" s="71" t="e">
        <f t="shared" si="21"/>
        <v>#DIV/0!</v>
      </c>
      <c r="I257" s="72" t="e">
        <f t="shared" si="22"/>
        <v>#DIV/0!</v>
      </c>
      <c r="J257" s="17"/>
      <c r="K257" s="62"/>
    </row>
    <row r="258" spans="1:11" ht="19.899999999999999" customHeight="1" x14ac:dyDescent="0.2">
      <c r="A258" s="34">
        <v>249</v>
      </c>
      <c r="B258" s="66"/>
      <c r="C258" s="67"/>
      <c r="D258" s="68">
        <f>SUM(Tableau423[[#This Row],[TBI et NBI Mensuel]]*12)</f>
        <v>0</v>
      </c>
      <c r="E258" s="69">
        <f>Tableau423[[#This Row],[NB Heures Mensuelles]]*12</f>
        <v>0</v>
      </c>
      <c r="F258" s="70" t="e">
        <f>Tableau423[[#This Row],[TBI-NBI Annuel]]/Tableau423[[#This Row],[Heures Annuelles]]*1820</f>
        <v>#DIV/0!</v>
      </c>
      <c r="G258" s="29">
        <f t="shared" si="18"/>
        <v>0</v>
      </c>
      <c r="H258" s="71" t="e">
        <f t="shared" si="21"/>
        <v>#DIV/0!</v>
      </c>
      <c r="I258" s="72" t="e">
        <f t="shared" si="22"/>
        <v>#DIV/0!</v>
      </c>
      <c r="J258" s="17"/>
      <c r="K258" s="62"/>
    </row>
    <row r="259" spans="1:11" ht="19.899999999999999" customHeight="1" x14ac:dyDescent="0.2">
      <c r="A259" s="34">
        <v>250</v>
      </c>
      <c r="B259" s="66"/>
      <c r="C259" s="67"/>
      <c r="D259" s="68">
        <f>SUM(Tableau423[[#This Row],[TBI et NBI Mensuel]]*12)</f>
        <v>0</v>
      </c>
      <c r="E259" s="69">
        <f>Tableau423[[#This Row],[NB Heures Mensuelles]]*12</f>
        <v>0</v>
      </c>
      <c r="F259" s="70" t="e">
        <f>Tableau423[[#This Row],[TBI-NBI Annuel]]/Tableau423[[#This Row],[Heures Annuelles]]*1820</f>
        <v>#DIV/0!</v>
      </c>
      <c r="G259" s="29">
        <f t="shared" si="18"/>
        <v>0</v>
      </c>
      <c r="H259" s="71" t="e">
        <f t="shared" si="21"/>
        <v>#DIV/0!</v>
      </c>
      <c r="I259" s="72" t="e">
        <f t="shared" si="22"/>
        <v>#DIV/0!</v>
      </c>
      <c r="J259" s="17"/>
      <c r="K259" s="62"/>
    </row>
    <row r="260" spans="1:11" ht="19.899999999999999" customHeight="1" x14ac:dyDescent="0.2">
      <c r="A260" s="34">
        <v>251</v>
      </c>
      <c r="B260" s="66"/>
      <c r="C260" s="67"/>
      <c r="D260" s="68">
        <f>SUM(Tableau423[[#This Row],[TBI et NBI Mensuel]]*12)</f>
        <v>0</v>
      </c>
      <c r="E260" s="69">
        <f>Tableau423[[#This Row],[NB Heures Mensuelles]]*12</f>
        <v>0</v>
      </c>
      <c r="F260" s="70" t="e">
        <f>Tableau423[[#This Row],[TBI-NBI Annuel]]/Tableau423[[#This Row],[Heures Annuelles]]*1820</f>
        <v>#DIV/0!</v>
      </c>
      <c r="G260" s="29">
        <f t="shared" si="18"/>
        <v>0</v>
      </c>
      <c r="H260" s="71" t="e">
        <f t="shared" si="21"/>
        <v>#DIV/0!</v>
      </c>
      <c r="I260" s="72" t="e">
        <f t="shared" si="22"/>
        <v>#DIV/0!</v>
      </c>
      <c r="J260" s="17"/>
      <c r="K260" s="62"/>
    </row>
    <row r="261" spans="1:11" ht="19.899999999999999" customHeight="1" x14ac:dyDescent="0.2">
      <c r="A261" s="34">
        <v>252</v>
      </c>
      <c r="B261" s="66"/>
      <c r="C261" s="67"/>
      <c r="D261" s="68">
        <f>SUM(Tableau423[[#This Row],[TBI et NBI Mensuel]]*12)</f>
        <v>0</v>
      </c>
      <c r="E261" s="69">
        <f>Tableau423[[#This Row],[NB Heures Mensuelles]]*12</f>
        <v>0</v>
      </c>
      <c r="F261" s="70" t="e">
        <f>Tableau423[[#This Row],[TBI-NBI Annuel]]/Tableau423[[#This Row],[Heures Annuelles]]*1820</f>
        <v>#DIV/0!</v>
      </c>
      <c r="G261" s="29">
        <f t="shared" si="18"/>
        <v>0</v>
      </c>
      <c r="H261" s="71" t="e">
        <f t="shared" si="21"/>
        <v>#DIV/0!</v>
      </c>
      <c r="I261" s="72" t="e">
        <f t="shared" si="22"/>
        <v>#DIV/0!</v>
      </c>
      <c r="J261" s="17"/>
      <c r="K261" s="62"/>
    </row>
    <row r="262" spans="1:11" ht="19.899999999999999" customHeight="1" x14ac:dyDescent="0.2">
      <c r="A262" s="34">
        <v>253</v>
      </c>
      <c r="B262" s="66"/>
      <c r="C262" s="67"/>
      <c r="D262" s="68">
        <f>SUM(Tableau423[[#This Row],[TBI et NBI Mensuel]]*12)</f>
        <v>0</v>
      </c>
      <c r="E262" s="69">
        <f>Tableau423[[#This Row],[NB Heures Mensuelles]]*12</f>
        <v>0</v>
      </c>
      <c r="F262" s="70" t="e">
        <f>Tableau423[[#This Row],[TBI-NBI Annuel]]/Tableau423[[#This Row],[Heures Annuelles]]*1820</f>
        <v>#DIV/0!</v>
      </c>
      <c r="G262" s="29">
        <f t="shared" si="18"/>
        <v>0</v>
      </c>
      <c r="H262" s="71" t="e">
        <f t="shared" si="21"/>
        <v>#DIV/0!</v>
      </c>
      <c r="I262" s="72" t="e">
        <f t="shared" si="22"/>
        <v>#DIV/0!</v>
      </c>
      <c r="J262" s="17"/>
      <c r="K262" s="62"/>
    </row>
    <row r="263" spans="1:11" ht="19.899999999999999" customHeight="1" x14ac:dyDescent="0.2">
      <c r="A263" s="34">
        <v>254</v>
      </c>
      <c r="B263" s="66"/>
      <c r="C263" s="67"/>
      <c r="D263" s="68">
        <f>SUM(Tableau423[[#This Row],[TBI et NBI Mensuel]]*12)</f>
        <v>0</v>
      </c>
      <c r="E263" s="69">
        <f>Tableau423[[#This Row],[NB Heures Mensuelles]]*12</f>
        <v>0</v>
      </c>
      <c r="F263" s="70" t="e">
        <f>Tableau423[[#This Row],[TBI-NBI Annuel]]/Tableau423[[#This Row],[Heures Annuelles]]*1820</f>
        <v>#DIV/0!</v>
      </c>
      <c r="G263" s="29">
        <f t="shared" si="18"/>
        <v>0</v>
      </c>
      <c r="H263" s="71" t="e">
        <f t="shared" si="21"/>
        <v>#DIV/0!</v>
      </c>
      <c r="I263" s="72" t="e">
        <f t="shared" si="22"/>
        <v>#DIV/0!</v>
      </c>
      <c r="J263" s="17"/>
      <c r="K263" s="62"/>
    </row>
    <row r="264" spans="1:11" ht="19.899999999999999" customHeight="1" x14ac:dyDescent="0.2">
      <c r="A264" s="34">
        <v>255</v>
      </c>
      <c r="B264" s="66"/>
      <c r="C264" s="67"/>
      <c r="D264" s="68">
        <f>SUM(Tableau423[[#This Row],[TBI et NBI Mensuel]]*12)</f>
        <v>0</v>
      </c>
      <c r="E264" s="69">
        <f>Tableau423[[#This Row],[NB Heures Mensuelles]]*12</f>
        <v>0</v>
      </c>
      <c r="F264" s="70" t="e">
        <f>Tableau423[[#This Row],[TBI-NBI Annuel]]/Tableau423[[#This Row],[Heures Annuelles]]*1820</f>
        <v>#DIV/0!</v>
      </c>
      <c r="G264" s="29">
        <f t="shared" si="18"/>
        <v>0</v>
      </c>
      <c r="H264" s="71" t="e">
        <f t="shared" si="21"/>
        <v>#DIV/0!</v>
      </c>
      <c r="I264" s="72" t="e">
        <f t="shared" si="22"/>
        <v>#DIV/0!</v>
      </c>
      <c r="J264" s="17"/>
      <c r="K264" s="62"/>
    </row>
    <row r="265" spans="1:11" ht="19.899999999999999" customHeight="1" x14ac:dyDescent="0.2">
      <c r="A265" s="34">
        <v>256</v>
      </c>
      <c r="B265" s="66"/>
      <c r="C265" s="67"/>
      <c r="D265" s="68">
        <f>SUM(Tableau423[[#This Row],[TBI et NBI Mensuel]]*12)</f>
        <v>0</v>
      </c>
      <c r="E265" s="69">
        <f>Tableau423[[#This Row],[NB Heures Mensuelles]]*12</f>
        <v>0</v>
      </c>
      <c r="F265" s="70" t="e">
        <f>Tableau423[[#This Row],[TBI-NBI Annuel]]/Tableau423[[#This Row],[Heures Annuelles]]*1820</f>
        <v>#DIV/0!</v>
      </c>
      <c r="G265" s="29">
        <f t="shared" si="18"/>
        <v>0</v>
      </c>
      <c r="H265" s="71" t="e">
        <f t="shared" si="21"/>
        <v>#DIV/0!</v>
      </c>
      <c r="I265" s="72" t="e">
        <f t="shared" si="22"/>
        <v>#DIV/0!</v>
      </c>
      <c r="J265" s="17"/>
      <c r="K265" s="62"/>
    </row>
    <row r="266" spans="1:11" ht="19.899999999999999" customHeight="1" x14ac:dyDescent="0.2">
      <c r="A266" s="34">
        <v>257</v>
      </c>
      <c r="B266" s="66"/>
      <c r="C266" s="67"/>
      <c r="D266" s="68">
        <f>SUM(Tableau423[[#This Row],[TBI et NBI Mensuel]]*12)</f>
        <v>0</v>
      </c>
      <c r="E266" s="69">
        <f>Tableau423[[#This Row],[NB Heures Mensuelles]]*12</f>
        <v>0</v>
      </c>
      <c r="F266" s="70" t="e">
        <f>Tableau423[[#This Row],[TBI-NBI Annuel]]/Tableau423[[#This Row],[Heures Annuelles]]*1820</f>
        <v>#DIV/0!</v>
      </c>
      <c r="G266" s="29">
        <f t="shared" ref="G266:G309" si="23">(D266/12)*2.58%</f>
        <v>0</v>
      </c>
      <c r="H266" s="71" t="e">
        <f t="shared" si="21"/>
        <v>#DIV/0!</v>
      </c>
      <c r="I266" s="72" t="e">
        <f t="shared" si="22"/>
        <v>#DIV/0!</v>
      </c>
      <c r="J266" s="17"/>
      <c r="K266" s="62"/>
    </row>
    <row r="267" spans="1:11" ht="19.899999999999999" customHeight="1" x14ac:dyDescent="0.2">
      <c r="A267" s="34">
        <v>258</v>
      </c>
      <c r="B267" s="66"/>
      <c r="C267" s="67"/>
      <c r="D267" s="68">
        <f>SUM(Tableau423[[#This Row],[TBI et NBI Mensuel]]*12)</f>
        <v>0</v>
      </c>
      <c r="E267" s="69">
        <f>Tableau423[[#This Row],[NB Heures Mensuelles]]*12</f>
        <v>0</v>
      </c>
      <c r="F267" s="70" t="e">
        <f>Tableau423[[#This Row],[TBI-NBI Annuel]]/Tableau423[[#This Row],[Heures Annuelles]]*1820</f>
        <v>#DIV/0!</v>
      </c>
      <c r="G267" s="29">
        <f t="shared" si="23"/>
        <v>0</v>
      </c>
      <c r="H267" s="71" t="e">
        <f t="shared" si="21"/>
        <v>#DIV/0!</v>
      </c>
      <c r="I267" s="72" t="e">
        <f t="shared" si="22"/>
        <v>#DIV/0!</v>
      </c>
      <c r="J267" s="17"/>
      <c r="K267" s="62"/>
    </row>
    <row r="268" spans="1:11" ht="19.899999999999999" customHeight="1" x14ac:dyDescent="0.2">
      <c r="A268" s="34">
        <v>259</v>
      </c>
      <c r="B268" s="66"/>
      <c r="C268" s="67"/>
      <c r="D268" s="68">
        <f>SUM(Tableau423[[#This Row],[TBI et NBI Mensuel]]*12)</f>
        <v>0</v>
      </c>
      <c r="E268" s="69">
        <f>Tableau423[[#This Row],[NB Heures Mensuelles]]*12</f>
        <v>0</v>
      </c>
      <c r="F268" s="70" t="e">
        <f>Tableau423[[#This Row],[TBI-NBI Annuel]]/Tableau423[[#This Row],[Heures Annuelles]]*1820</f>
        <v>#DIV/0!</v>
      </c>
      <c r="G268" s="29">
        <f t="shared" si="23"/>
        <v>0</v>
      </c>
      <c r="H268" s="71" t="e">
        <f t="shared" si="21"/>
        <v>#DIV/0!</v>
      </c>
      <c r="I268" s="72" t="e">
        <f t="shared" si="22"/>
        <v>#DIV/0!</v>
      </c>
      <c r="J268" s="17"/>
      <c r="K268" s="62"/>
    </row>
    <row r="269" spans="1:11" ht="19.899999999999999" customHeight="1" x14ac:dyDescent="0.2">
      <c r="A269" s="34">
        <v>260</v>
      </c>
      <c r="B269" s="66"/>
      <c r="C269" s="67"/>
      <c r="D269" s="68">
        <f>SUM(Tableau423[[#This Row],[TBI et NBI Mensuel]]*12)</f>
        <v>0</v>
      </c>
      <c r="E269" s="69">
        <f>Tableau423[[#This Row],[NB Heures Mensuelles]]*12</f>
        <v>0</v>
      </c>
      <c r="F269" s="70" t="e">
        <f>Tableau423[[#This Row],[TBI-NBI Annuel]]/Tableau423[[#This Row],[Heures Annuelles]]*1820</f>
        <v>#DIV/0!</v>
      </c>
      <c r="G269" s="29">
        <f t="shared" si="23"/>
        <v>0</v>
      </c>
      <c r="H269" s="71" t="e">
        <f t="shared" si="21"/>
        <v>#DIV/0!</v>
      </c>
      <c r="I269" s="72" t="e">
        <f t="shared" si="22"/>
        <v>#DIV/0!</v>
      </c>
      <c r="J269" s="17"/>
      <c r="K269" s="62"/>
    </row>
    <row r="270" spans="1:11" ht="19.899999999999999" customHeight="1" x14ac:dyDescent="0.2">
      <c r="A270" s="34">
        <v>261</v>
      </c>
      <c r="B270" s="66"/>
      <c r="C270" s="67"/>
      <c r="D270" s="68">
        <f>SUM(Tableau423[[#This Row],[TBI et NBI Mensuel]]*12)</f>
        <v>0</v>
      </c>
      <c r="E270" s="69">
        <f>Tableau423[[#This Row],[NB Heures Mensuelles]]*12</f>
        <v>0</v>
      </c>
      <c r="F270" s="70" t="e">
        <f>Tableau423[[#This Row],[TBI-NBI Annuel]]/Tableau423[[#This Row],[Heures Annuelles]]*1820</f>
        <v>#DIV/0!</v>
      </c>
      <c r="G270" s="29">
        <f t="shared" si="23"/>
        <v>0</v>
      </c>
      <c r="H270" s="71" t="e">
        <f t="shared" si="21"/>
        <v>#DIV/0!</v>
      </c>
      <c r="I270" s="72" t="e">
        <f t="shared" si="22"/>
        <v>#DIV/0!</v>
      </c>
      <c r="J270" s="17"/>
      <c r="K270" s="62"/>
    </row>
    <row r="271" spans="1:11" ht="19.899999999999999" customHeight="1" x14ac:dyDescent="0.2">
      <c r="A271" s="34">
        <v>262</v>
      </c>
      <c r="B271" s="66"/>
      <c r="C271" s="67"/>
      <c r="D271" s="68">
        <f>SUM(Tableau423[[#This Row],[TBI et NBI Mensuel]]*12)</f>
        <v>0</v>
      </c>
      <c r="E271" s="69">
        <f>Tableau423[[#This Row],[NB Heures Mensuelles]]*12</f>
        <v>0</v>
      </c>
      <c r="F271" s="70" t="e">
        <f>Tableau423[[#This Row],[TBI-NBI Annuel]]/Tableau423[[#This Row],[Heures Annuelles]]*1820</f>
        <v>#DIV/0!</v>
      </c>
      <c r="G271" s="29">
        <f t="shared" si="23"/>
        <v>0</v>
      </c>
      <c r="H271" s="71" t="e">
        <f t="shared" si="21"/>
        <v>#DIV/0!</v>
      </c>
      <c r="I271" s="72" t="e">
        <f t="shared" si="22"/>
        <v>#DIV/0!</v>
      </c>
      <c r="J271" s="17"/>
      <c r="K271" s="62"/>
    </row>
    <row r="272" spans="1:11" ht="19.899999999999999" customHeight="1" x14ac:dyDescent="0.2">
      <c r="A272" s="34">
        <v>263</v>
      </c>
      <c r="B272" s="66"/>
      <c r="C272" s="67"/>
      <c r="D272" s="68">
        <f>SUM(Tableau423[[#This Row],[TBI et NBI Mensuel]]*12)</f>
        <v>0</v>
      </c>
      <c r="E272" s="69">
        <f>Tableau423[[#This Row],[NB Heures Mensuelles]]*12</f>
        <v>0</v>
      </c>
      <c r="F272" s="70" t="e">
        <f>Tableau423[[#This Row],[TBI-NBI Annuel]]/Tableau423[[#This Row],[Heures Annuelles]]*1820</f>
        <v>#DIV/0!</v>
      </c>
      <c r="G272" s="29">
        <f t="shared" si="23"/>
        <v>0</v>
      </c>
      <c r="H272" s="71" t="e">
        <f t="shared" si="21"/>
        <v>#DIV/0!</v>
      </c>
      <c r="I272" s="72" t="e">
        <f t="shared" si="22"/>
        <v>#DIV/0!</v>
      </c>
      <c r="J272" s="17"/>
      <c r="K272" s="62"/>
    </row>
    <row r="273" spans="1:11" ht="19.899999999999999" customHeight="1" x14ac:dyDescent="0.2">
      <c r="A273" s="34">
        <v>264</v>
      </c>
      <c r="B273" s="66"/>
      <c r="C273" s="67"/>
      <c r="D273" s="68">
        <f>SUM(Tableau423[[#This Row],[TBI et NBI Mensuel]]*12)</f>
        <v>0</v>
      </c>
      <c r="E273" s="69">
        <f>Tableau423[[#This Row],[NB Heures Mensuelles]]*12</f>
        <v>0</v>
      </c>
      <c r="F273" s="70" t="e">
        <f>Tableau423[[#This Row],[TBI-NBI Annuel]]/Tableau423[[#This Row],[Heures Annuelles]]*1820</f>
        <v>#DIV/0!</v>
      </c>
      <c r="G273" s="29">
        <f t="shared" si="23"/>
        <v>0</v>
      </c>
      <c r="H273" s="71" t="e">
        <f t="shared" ref="H273:H304" si="24">IF(G273&lt;=O$12,G273,O$12)</f>
        <v>#DIV/0!</v>
      </c>
      <c r="I273" s="72" t="e">
        <f t="shared" ref="I273:I304" si="25">G273-H273</f>
        <v>#DIV/0!</v>
      </c>
      <c r="J273" s="17"/>
      <c r="K273" s="62"/>
    </row>
    <row r="274" spans="1:11" ht="19.899999999999999" customHeight="1" x14ac:dyDescent="0.2">
      <c r="A274" s="34">
        <v>265</v>
      </c>
      <c r="B274" s="66"/>
      <c r="C274" s="67"/>
      <c r="D274" s="68">
        <f>SUM(Tableau423[[#This Row],[TBI et NBI Mensuel]]*12)</f>
        <v>0</v>
      </c>
      <c r="E274" s="69">
        <f>Tableau423[[#This Row],[NB Heures Mensuelles]]*12</f>
        <v>0</v>
      </c>
      <c r="F274" s="70" t="e">
        <f>Tableau423[[#This Row],[TBI-NBI Annuel]]/Tableau423[[#This Row],[Heures Annuelles]]*1820</f>
        <v>#DIV/0!</v>
      </c>
      <c r="G274" s="29">
        <f t="shared" si="23"/>
        <v>0</v>
      </c>
      <c r="H274" s="71" t="e">
        <f t="shared" si="24"/>
        <v>#DIV/0!</v>
      </c>
      <c r="I274" s="72" t="e">
        <f t="shared" si="25"/>
        <v>#DIV/0!</v>
      </c>
      <c r="J274" s="17"/>
      <c r="K274" s="62"/>
    </row>
    <row r="275" spans="1:11" ht="19.899999999999999" customHeight="1" x14ac:dyDescent="0.2">
      <c r="A275" s="34">
        <v>266</v>
      </c>
      <c r="B275" s="66"/>
      <c r="C275" s="67"/>
      <c r="D275" s="68">
        <f>SUM(Tableau423[[#This Row],[TBI et NBI Mensuel]]*12)</f>
        <v>0</v>
      </c>
      <c r="E275" s="69">
        <f>Tableau423[[#This Row],[NB Heures Mensuelles]]*12</f>
        <v>0</v>
      </c>
      <c r="F275" s="70" t="e">
        <f>Tableau423[[#This Row],[TBI-NBI Annuel]]/Tableau423[[#This Row],[Heures Annuelles]]*1820</f>
        <v>#DIV/0!</v>
      </c>
      <c r="G275" s="29">
        <f t="shared" si="23"/>
        <v>0</v>
      </c>
      <c r="H275" s="71" t="e">
        <f t="shared" si="24"/>
        <v>#DIV/0!</v>
      </c>
      <c r="I275" s="72" t="e">
        <f t="shared" si="25"/>
        <v>#DIV/0!</v>
      </c>
      <c r="J275" s="17"/>
      <c r="K275" s="62"/>
    </row>
    <row r="276" spans="1:11" ht="19.899999999999999" customHeight="1" x14ac:dyDescent="0.2">
      <c r="A276" s="34">
        <v>267</v>
      </c>
      <c r="B276" s="66"/>
      <c r="C276" s="67"/>
      <c r="D276" s="68">
        <f>SUM(Tableau423[[#This Row],[TBI et NBI Mensuel]]*12)</f>
        <v>0</v>
      </c>
      <c r="E276" s="69">
        <f>Tableau423[[#This Row],[NB Heures Mensuelles]]*12</f>
        <v>0</v>
      </c>
      <c r="F276" s="70" t="e">
        <f>Tableau423[[#This Row],[TBI-NBI Annuel]]/Tableau423[[#This Row],[Heures Annuelles]]*1820</f>
        <v>#DIV/0!</v>
      </c>
      <c r="G276" s="29">
        <f t="shared" si="23"/>
        <v>0</v>
      </c>
      <c r="H276" s="71" t="e">
        <f t="shared" si="24"/>
        <v>#DIV/0!</v>
      </c>
      <c r="I276" s="72" t="e">
        <f t="shared" si="25"/>
        <v>#DIV/0!</v>
      </c>
      <c r="J276" s="17"/>
      <c r="K276" s="62"/>
    </row>
    <row r="277" spans="1:11" ht="19.899999999999999" customHeight="1" x14ac:dyDescent="0.2">
      <c r="A277" s="34">
        <v>268</v>
      </c>
      <c r="B277" s="66"/>
      <c r="C277" s="67"/>
      <c r="D277" s="68">
        <f>SUM(Tableau423[[#This Row],[TBI et NBI Mensuel]]*12)</f>
        <v>0</v>
      </c>
      <c r="E277" s="69">
        <f>Tableau423[[#This Row],[NB Heures Mensuelles]]*12</f>
        <v>0</v>
      </c>
      <c r="F277" s="70" t="e">
        <f>Tableau423[[#This Row],[TBI-NBI Annuel]]/Tableau423[[#This Row],[Heures Annuelles]]*1820</f>
        <v>#DIV/0!</v>
      </c>
      <c r="G277" s="29">
        <f t="shared" si="23"/>
        <v>0</v>
      </c>
      <c r="H277" s="71" t="e">
        <f t="shared" si="24"/>
        <v>#DIV/0!</v>
      </c>
      <c r="I277" s="72" t="e">
        <f t="shared" si="25"/>
        <v>#DIV/0!</v>
      </c>
      <c r="J277" s="17"/>
      <c r="K277" s="62"/>
    </row>
    <row r="278" spans="1:11" ht="19.899999999999999" customHeight="1" x14ac:dyDescent="0.2">
      <c r="A278" s="34">
        <v>269</v>
      </c>
      <c r="B278" s="66"/>
      <c r="C278" s="67"/>
      <c r="D278" s="68">
        <f>SUM(Tableau423[[#This Row],[TBI et NBI Mensuel]]*12)</f>
        <v>0</v>
      </c>
      <c r="E278" s="69">
        <f>Tableau423[[#This Row],[NB Heures Mensuelles]]*12</f>
        <v>0</v>
      </c>
      <c r="F278" s="70" t="e">
        <f>Tableau423[[#This Row],[TBI-NBI Annuel]]/Tableau423[[#This Row],[Heures Annuelles]]*1820</f>
        <v>#DIV/0!</v>
      </c>
      <c r="G278" s="29">
        <f t="shared" si="23"/>
        <v>0</v>
      </c>
      <c r="H278" s="71" t="e">
        <f t="shared" si="24"/>
        <v>#DIV/0!</v>
      </c>
      <c r="I278" s="72" t="e">
        <f t="shared" si="25"/>
        <v>#DIV/0!</v>
      </c>
      <c r="J278" s="17"/>
      <c r="K278" s="62"/>
    </row>
    <row r="279" spans="1:11" ht="19.899999999999999" customHeight="1" x14ac:dyDescent="0.2">
      <c r="A279" s="34">
        <v>270</v>
      </c>
      <c r="B279" s="66"/>
      <c r="C279" s="67"/>
      <c r="D279" s="68">
        <f>SUM(Tableau423[[#This Row],[TBI et NBI Mensuel]]*12)</f>
        <v>0</v>
      </c>
      <c r="E279" s="69">
        <f>Tableau423[[#This Row],[NB Heures Mensuelles]]*12</f>
        <v>0</v>
      </c>
      <c r="F279" s="70" t="e">
        <f>Tableau423[[#This Row],[TBI-NBI Annuel]]/Tableau423[[#This Row],[Heures Annuelles]]*1820</f>
        <v>#DIV/0!</v>
      </c>
      <c r="G279" s="29">
        <f t="shared" si="23"/>
        <v>0</v>
      </c>
      <c r="H279" s="71" t="e">
        <f t="shared" si="24"/>
        <v>#DIV/0!</v>
      </c>
      <c r="I279" s="72" t="e">
        <f t="shared" si="25"/>
        <v>#DIV/0!</v>
      </c>
      <c r="J279" s="17"/>
      <c r="K279" s="62"/>
    </row>
    <row r="280" spans="1:11" ht="19.899999999999999" customHeight="1" x14ac:dyDescent="0.2">
      <c r="A280" s="34">
        <v>271</v>
      </c>
      <c r="B280" s="66"/>
      <c r="C280" s="67"/>
      <c r="D280" s="68">
        <f>SUM(Tableau423[[#This Row],[TBI et NBI Mensuel]]*12)</f>
        <v>0</v>
      </c>
      <c r="E280" s="69">
        <f>Tableau423[[#This Row],[NB Heures Mensuelles]]*12</f>
        <v>0</v>
      </c>
      <c r="F280" s="70" t="e">
        <f>Tableau423[[#This Row],[TBI-NBI Annuel]]/Tableau423[[#This Row],[Heures Annuelles]]*1820</f>
        <v>#DIV/0!</v>
      </c>
      <c r="G280" s="29">
        <f t="shared" si="23"/>
        <v>0</v>
      </c>
      <c r="H280" s="71" t="e">
        <f t="shared" si="24"/>
        <v>#DIV/0!</v>
      </c>
      <c r="I280" s="72" t="e">
        <f t="shared" si="25"/>
        <v>#DIV/0!</v>
      </c>
      <c r="J280" s="17"/>
      <c r="K280" s="62"/>
    </row>
    <row r="281" spans="1:11" ht="19.899999999999999" customHeight="1" x14ac:dyDescent="0.2">
      <c r="A281" s="34">
        <v>272</v>
      </c>
      <c r="B281" s="66"/>
      <c r="C281" s="67"/>
      <c r="D281" s="68">
        <f>SUM(Tableau423[[#This Row],[TBI et NBI Mensuel]]*12)</f>
        <v>0</v>
      </c>
      <c r="E281" s="69">
        <f>Tableau423[[#This Row],[NB Heures Mensuelles]]*12</f>
        <v>0</v>
      </c>
      <c r="F281" s="70" t="e">
        <f>Tableau423[[#This Row],[TBI-NBI Annuel]]/Tableau423[[#This Row],[Heures Annuelles]]*1820</f>
        <v>#DIV/0!</v>
      </c>
      <c r="G281" s="29">
        <f t="shared" si="23"/>
        <v>0</v>
      </c>
      <c r="H281" s="71" t="e">
        <f t="shared" si="24"/>
        <v>#DIV/0!</v>
      </c>
      <c r="I281" s="72" t="e">
        <f t="shared" si="25"/>
        <v>#DIV/0!</v>
      </c>
      <c r="J281" s="17"/>
      <c r="K281" s="62"/>
    </row>
    <row r="282" spans="1:11" ht="19.899999999999999" customHeight="1" x14ac:dyDescent="0.2">
      <c r="A282" s="34">
        <v>273</v>
      </c>
      <c r="B282" s="66"/>
      <c r="C282" s="67"/>
      <c r="D282" s="68">
        <f>SUM(Tableau423[[#This Row],[TBI et NBI Mensuel]]*12)</f>
        <v>0</v>
      </c>
      <c r="E282" s="69">
        <f>Tableau423[[#This Row],[NB Heures Mensuelles]]*12</f>
        <v>0</v>
      </c>
      <c r="F282" s="70" t="e">
        <f>Tableau423[[#This Row],[TBI-NBI Annuel]]/Tableau423[[#This Row],[Heures Annuelles]]*1820</f>
        <v>#DIV/0!</v>
      </c>
      <c r="G282" s="29">
        <f t="shared" si="23"/>
        <v>0</v>
      </c>
      <c r="H282" s="71" t="e">
        <f t="shared" si="24"/>
        <v>#DIV/0!</v>
      </c>
      <c r="I282" s="72" t="e">
        <f t="shared" si="25"/>
        <v>#DIV/0!</v>
      </c>
      <c r="J282" s="17"/>
      <c r="K282" s="62"/>
    </row>
    <row r="283" spans="1:11" ht="19.899999999999999" customHeight="1" x14ac:dyDescent="0.2">
      <c r="A283" s="34">
        <v>274</v>
      </c>
      <c r="B283" s="66"/>
      <c r="C283" s="67"/>
      <c r="D283" s="68">
        <f>SUM(Tableau423[[#This Row],[TBI et NBI Mensuel]]*12)</f>
        <v>0</v>
      </c>
      <c r="E283" s="69">
        <f>Tableau423[[#This Row],[NB Heures Mensuelles]]*12</f>
        <v>0</v>
      </c>
      <c r="F283" s="70" t="e">
        <f>Tableau423[[#This Row],[TBI-NBI Annuel]]/Tableau423[[#This Row],[Heures Annuelles]]*1820</f>
        <v>#DIV/0!</v>
      </c>
      <c r="G283" s="29">
        <f t="shared" si="23"/>
        <v>0</v>
      </c>
      <c r="H283" s="71" t="e">
        <f t="shared" si="24"/>
        <v>#DIV/0!</v>
      </c>
      <c r="I283" s="72" t="e">
        <f t="shared" si="25"/>
        <v>#DIV/0!</v>
      </c>
      <c r="J283" s="17"/>
      <c r="K283" s="62"/>
    </row>
    <row r="284" spans="1:11" ht="19.899999999999999" customHeight="1" x14ac:dyDescent="0.2">
      <c r="A284" s="34">
        <v>275</v>
      </c>
      <c r="B284" s="66"/>
      <c r="C284" s="67"/>
      <c r="D284" s="68">
        <f>SUM(Tableau423[[#This Row],[TBI et NBI Mensuel]]*12)</f>
        <v>0</v>
      </c>
      <c r="E284" s="69">
        <f>Tableau423[[#This Row],[NB Heures Mensuelles]]*12</f>
        <v>0</v>
      </c>
      <c r="F284" s="70" t="e">
        <f>Tableau423[[#This Row],[TBI-NBI Annuel]]/Tableau423[[#This Row],[Heures Annuelles]]*1820</f>
        <v>#DIV/0!</v>
      </c>
      <c r="G284" s="29">
        <f t="shared" si="23"/>
        <v>0</v>
      </c>
      <c r="H284" s="71" t="e">
        <f t="shared" si="24"/>
        <v>#DIV/0!</v>
      </c>
      <c r="I284" s="72" t="e">
        <f t="shared" si="25"/>
        <v>#DIV/0!</v>
      </c>
      <c r="J284" s="17"/>
      <c r="K284" s="62"/>
    </row>
    <row r="285" spans="1:11" ht="19.899999999999999" customHeight="1" x14ac:dyDescent="0.2">
      <c r="A285" s="34">
        <v>276</v>
      </c>
      <c r="B285" s="66"/>
      <c r="C285" s="67"/>
      <c r="D285" s="68">
        <f>SUM(Tableau423[[#This Row],[TBI et NBI Mensuel]]*12)</f>
        <v>0</v>
      </c>
      <c r="E285" s="69">
        <f>Tableau423[[#This Row],[NB Heures Mensuelles]]*12</f>
        <v>0</v>
      </c>
      <c r="F285" s="70" t="e">
        <f>Tableau423[[#This Row],[TBI-NBI Annuel]]/Tableau423[[#This Row],[Heures Annuelles]]*1820</f>
        <v>#DIV/0!</v>
      </c>
      <c r="G285" s="29">
        <f t="shared" si="23"/>
        <v>0</v>
      </c>
      <c r="H285" s="71" t="e">
        <f t="shared" si="24"/>
        <v>#DIV/0!</v>
      </c>
      <c r="I285" s="72" t="e">
        <f t="shared" si="25"/>
        <v>#DIV/0!</v>
      </c>
      <c r="J285" s="17"/>
      <c r="K285" s="62"/>
    </row>
    <row r="286" spans="1:11" ht="19.899999999999999" customHeight="1" x14ac:dyDescent="0.2">
      <c r="A286" s="34">
        <v>277</v>
      </c>
      <c r="B286" s="66"/>
      <c r="C286" s="67"/>
      <c r="D286" s="68">
        <f>SUM(Tableau423[[#This Row],[TBI et NBI Mensuel]]*12)</f>
        <v>0</v>
      </c>
      <c r="E286" s="69">
        <f>Tableau423[[#This Row],[NB Heures Mensuelles]]*12</f>
        <v>0</v>
      </c>
      <c r="F286" s="70" t="e">
        <f>Tableau423[[#This Row],[TBI-NBI Annuel]]/Tableau423[[#This Row],[Heures Annuelles]]*1820</f>
        <v>#DIV/0!</v>
      </c>
      <c r="G286" s="29">
        <f t="shared" si="23"/>
        <v>0</v>
      </c>
      <c r="H286" s="71" t="e">
        <f t="shared" si="24"/>
        <v>#DIV/0!</v>
      </c>
      <c r="I286" s="72" t="e">
        <f t="shared" si="25"/>
        <v>#DIV/0!</v>
      </c>
      <c r="J286" s="17"/>
      <c r="K286" s="62"/>
    </row>
    <row r="287" spans="1:11" ht="19.899999999999999" customHeight="1" x14ac:dyDescent="0.2">
      <c r="A287" s="34">
        <v>278</v>
      </c>
      <c r="B287" s="66"/>
      <c r="C287" s="67"/>
      <c r="D287" s="68">
        <f>SUM(Tableau423[[#This Row],[TBI et NBI Mensuel]]*12)</f>
        <v>0</v>
      </c>
      <c r="E287" s="69">
        <f>Tableau423[[#This Row],[NB Heures Mensuelles]]*12</f>
        <v>0</v>
      </c>
      <c r="F287" s="70" t="e">
        <f>Tableau423[[#This Row],[TBI-NBI Annuel]]/Tableau423[[#This Row],[Heures Annuelles]]*1820</f>
        <v>#DIV/0!</v>
      </c>
      <c r="G287" s="29">
        <f t="shared" si="23"/>
        <v>0</v>
      </c>
      <c r="H287" s="71" t="e">
        <f t="shared" si="24"/>
        <v>#DIV/0!</v>
      </c>
      <c r="I287" s="72" t="e">
        <f t="shared" si="25"/>
        <v>#DIV/0!</v>
      </c>
      <c r="J287" s="17"/>
      <c r="K287" s="62"/>
    </row>
    <row r="288" spans="1:11" ht="19.899999999999999" customHeight="1" x14ac:dyDescent="0.2">
      <c r="A288" s="34">
        <v>279</v>
      </c>
      <c r="B288" s="66"/>
      <c r="C288" s="67"/>
      <c r="D288" s="68">
        <f>SUM(Tableau423[[#This Row],[TBI et NBI Mensuel]]*12)</f>
        <v>0</v>
      </c>
      <c r="E288" s="69">
        <f>Tableau423[[#This Row],[NB Heures Mensuelles]]*12</f>
        <v>0</v>
      </c>
      <c r="F288" s="70" t="e">
        <f>Tableau423[[#This Row],[TBI-NBI Annuel]]/Tableau423[[#This Row],[Heures Annuelles]]*1820</f>
        <v>#DIV/0!</v>
      </c>
      <c r="G288" s="29">
        <f t="shared" si="23"/>
        <v>0</v>
      </c>
      <c r="H288" s="71" t="e">
        <f t="shared" si="24"/>
        <v>#DIV/0!</v>
      </c>
      <c r="I288" s="72" t="e">
        <f t="shared" si="25"/>
        <v>#DIV/0!</v>
      </c>
      <c r="J288" s="17"/>
      <c r="K288" s="62"/>
    </row>
    <row r="289" spans="1:11" ht="19.899999999999999" customHeight="1" x14ac:dyDescent="0.2">
      <c r="A289" s="34">
        <v>280</v>
      </c>
      <c r="B289" s="66"/>
      <c r="C289" s="67"/>
      <c r="D289" s="68">
        <f>SUM(Tableau423[[#This Row],[TBI et NBI Mensuel]]*12)</f>
        <v>0</v>
      </c>
      <c r="E289" s="69">
        <f>Tableau423[[#This Row],[NB Heures Mensuelles]]*12</f>
        <v>0</v>
      </c>
      <c r="F289" s="70" t="e">
        <f>Tableau423[[#This Row],[TBI-NBI Annuel]]/Tableau423[[#This Row],[Heures Annuelles]]*1820</f>
        <v>#DIV/0!</v>
      </c>
      <c r="G289" s="29">
        <f t="shared" si="23"/>
        <v>0</v>
      </c>
      <c r="H289" s="71" t="e">
        <f t="shared" si="24"/>
        <v>#DIV/0!</v>
      </c>
      <c r="I289" s="72" t="e">
        <f t="shared" si="25"/>
        <v>#DIV/0!</v>
      </c>
      <c r="J289" s="17"/>
      <c r="K289" s="62"/>
    </row>
    <row r="290" spans="1:11" ht="19.899999999999999" customHeight="1" x14ac:dyDescent="0.2">
      <c r="A290" s="34">
        <v>281</v>
      </c>
      <c r="B290" s="66"/>
      <c r="C290" s="67"/>
      <c r="D290" s="68">
        <f>SUM(Tableau423[[#This Row],[TBI et NBI Mensuel]]*12)</f>
        <v>0</v>
      </c>
      <c r="E290" s="69">
        <f>Tableau423[[#This Row],[NB Heures Mensuelles]]*12</f>
        <v>0</v>
      </c>
      <c r="F290" s="70" t="e">
        <f>Tableau423[[#This Row],[TBI-NBI Annuel]]/Tableau423[[#This Row],[Heures Annuelles]]*1820</f>
        <v>#DIV/0!</v>
      </c>
      <c r="G290" s="29">
        <f t="shared" si="23"/>
        <v>0</v>
      </c>
      <c r="H290" s="71" t="e">
        <f t="shared" si="24"/>
        <v>#DIV/0!</v>
      </c>
      <c r="I290" s="72" t="e">
        <f t="shared" si="25"/>
        <v>#DIV/0!</v>
      </c>
      <c r="J290" s="17"/>
      <c r="K290" s="62"/>
    </row>
    <row r="291" spans="1:11" ht="19.899999999999999" customHeight="1" x14ac:dyDescent="0.2">
      <c r="A291" s="34">
        <v>282</v>
      </c>
      <c r="B291" s="66"/>
      <c r="C291" s="67"/>
      <c r="D291" s="68">
        <f>SUM(Tableau423[[#This Row],[TBI et NBI Mensuel]]*12)</f>
        <v>0</v>
      </c>
      <c r="E291" s="69">
        <f>Tableau423[[#This Row],[NB Heures Mensuelles]]*12</f>
        <v>0</v>
      </c>
      <c r="F291" s="70" t="e">
        <f>Tableau423[[#This Row],[TBI-NBI Annuel]]/Tableau423[[#This Row],[Heures Annuelles]]*1820</f>
        <v>#DIV/0!</v>
      </c>
      <c r="G291" s="29">
        <f t="shared" si="23"/>
        <v>0</v>
      </c>
      <c r="H291" s="71" t="e">
        <f t="shared" si="24"/>
        <v>#DIV/0!</v>
      </c>
      <c r="I291" s="72" t="e">
        <f t="shared" si="25"/>
        <v>#DIV/0!</v>
      </c>
      <c r="J291" s="17"/>
      <c r="K291" s="62"/>
    </row>
    <row r="292" spans="1:11" ht="19.899999999999999" customHeight="1" x14ac:dyDescent="0.2">
      <c r="A292" s="34">
        <v>283</v>
      </c>
      <c r="B292" s="66"/>
      <c r="C292" s="67"/>
      <c r="D292" s="68">
        <f>SUM(Tableau423[[#This Row],[TBI et NBI Mensuel]]*12)</f>
        <v>0</v>
      </c>
      <c r="E292" s="69">
        <f>Tableau423[[#This Row],[NB Heures Mensuelles]]*12</f>
        <v>0</v>
      </c>
      <c r="F292" s="70" t="e">
        <f>Tableau423[[#This Row],[TBI-NBI Annuel]]/Tableau423[[#This Row],[Heures Annuelles]]*1820</f>
        <v>#DIV/0!</v>
      </c>
      <c r="G292" s="29">
        <f t="shared" si="23"/>
        <v>0</v>
      </c>
      <c r="H292" s="71" t="e">
        <f t="shared" si="24"/>
        <v>#DIV/0!</v>
      </c>
      <c r="I292" s="72" t="e">
        <f t="shared" si="25"/>
        <v>#DIV/0!</v>
      </c>
      <c r="J292" s="17"/>
      <c r="K292" s="62"/>
    </row>
    <row r="293" spans="1:11" ht="19.899999999999999" customHeight="1" x14ac:dyDescent="0.2">
      <c r="A293" s="34">
        <v>284</v>
      </c>
      <c r="B293" s="66"/>
      <c r="C293" s="67"/>
      <c r="D293" s="68">
        <f>SUM(Tableau423[[#This Row],[TBI et NBI Mensuel]]*12)</f>
        <v>0</v>
      </c>
      <c r="E293" s="69">
        <f>Tableau423[[#This Row],[NB Heures Mensuelles]]*12</f>
        <v>0</v>
      </c>
      <c r="F293" s="70" t="e">
        <f>Tableau423[[#This Row],[TBI-NBI Annuel]]/Tableau423[[#This Row],[Heures Annuelles]]*1820</f>
        <v>#DIV/0!</v>
      </c>
      <c r="G293" s="29">
        <f t="shared" si="23"/>
        <v>0</v>
      </c>
      <c r="H293" s="71" t="e">
        <f t="shared" si="24"/>
        <v>#DIV/0!</v>
      </c>
      <c r="I293" s="72" t="e">
        <f t="shared" si="25"/>
        <v>#DIV/0!</v>
      </c>
      <c r="J293" s="17"/>
      <c r="K293" s="62"/>
    </row>
    <row r="294" spans="1:11" ht="19.899999999999999" customHeight="1" x14ac:dyDescent="0.2">
      <c r="A294" s="34">
        <v>285</v>
      </c>
      <c r="B294" s="66"/>
      <c r="C294" s="67"/>
      <c r="D294" s="68">
        <f>SUM(Tableau423[[#This Row],[TBI et NBI Mensuel]]*12)</f>
        <v>0</v>
      </c>
      <c r="E294" s="69">
        <f>Tableau423[[#This Row],[NB Heures Mensuelles]]*12</f>
        <v>0</v>
      </c>
      <c r="F294" s="70" t="e">
        <f>Tableau423[[#This Row],[TBI-NBI Annuel]]/Tableau423[[#This Row],[Heures Annuelles]]*1820</f>
        <v>#DIV/0!</v>
      </c>
      <c r="G294" s="29">
        <f t="shared" si="23"/>
        <v>0</v>
      </c>
      <c r="H294" s="71" t="e">
        <f t="shared" si="24"/>
        <v>#DIV/0!</v>
      </c>
      <c r="I294" s="72" t="e">
        <f t="shared" si="25"/>
        <v>#DIV/0!</v>
      </c>
      <c r="J294" s="17"/>
      <c r="K294" s="62"/>
    </row>
    <row r="295" spans="1:11" ht="19.899999999999999" customHeight="1" x14ac:dyDescent="0.2">
      <c r="A295" s="34">
        <v>286</v>
      </c>
      <c r="B295" s="66"/>
      <c r="C295" s="67"/>
      <c r="D295" s="68">
        <f>SUM(Tableau423[[#This Row],[TBI et NBI Mensuel]]*12)</f>
        <v>0</v>
      </c>
      <c r="E295" s="69">
        <f>Tableau423[[#This Row],[NB Heures Mensuelles]]*12</f>
        <v>0</v>
      </c>
      <c r="F295" s="70" t="e">
        <f>Tableau423[[#This Row],[TBI-NBI Annuel]]/Tableau423[[#This Row],[Heures Annuelles]]*1820</f>
        <v>#DIV/0!</v>
      </c>
      <c r="G295" s="29">
        <f t="shared" si="23"/>
        <v>0</v>
      </c>
      <c r="H295" s="71" t="e">
        <f t="shared" si="24"/>
        <v>#DIV/0!</v>
      </c>
      <c r="I295" s="72" t="e">
        <f t="shared" si="25"/>
        <v>#DIV/0!</v>
      </c>
      <c r="J295" s="17"/>
      <c r="K295" s="62"/>
    </row>
    <row r="296" spans="1:11" ht="19.899999999999999" customHeight="1" x14ac:dyDescent="0.2">
      <c r="A296" s="34">
        <v>287</v>
      </c>
      <c r="B296" s="66"/>
      <c r="C296" s="67"/>
      <c r="D296" s="68">
        <f>SUM(Tableau423[[#This Row],[TBI et NBI Mensuel]]*12)</f>
        <v>0</v>
      </c>
      <c r="E296" s="69">
        <f>Tableau423[[#This Row],[NB Heures Mensuelles]]*12</f>
        <v>0</v>
      </c>
      <c r="F296" s="70" t="e">
        <f>Tableau423[[#This Row],[TBI-NBI Annuel]]/Tableau423[[#This Row],[Heures Annuelles]]*1820</f>
        <v>#DIV/0!</v>
      </c>
      <c r="G296" s="29">
        <f t="shared" si="23"/>
        <v>0</v>
      </c>
      <c r="H296" s="71" t="e">
        <f t="shared" si="24"/>
        <v>#DIV/0!</v>
      </c>
      <c r="I296" s="72" t="e">
        <f t="shared" si="25"/>
        <v>#DIV/0!</v>
      </c>
      <c r="J296" s="17"/>
      <c r="K296" s="62"/>
    </row>
    <row r="297" spans="1:11" ht="19.899999999999999" customHeight="1" x14ac:dyDescent="0.2">
      <c r="A297" s="34">
        <v>288</v>
      </c>
      <c r="B297" s="66"/>
      <c r="C297" s="67"/>
      <c r="D297" s="68">
        <f>SUM(Tableau423[[#This Row],[TBI et NBI Mensuel]]*12)</f>
        <v>0</v>
      </c>
      <c r="E297" s="69">
        <f>Tableau423[[#This Row],[NB Heures Mensuelles]]*12</f>
        <v>0</v>
      </c>
      <c r="F297" s="70" t="e">
        <f>Tableau423[[#This Row],[TBI-NBI Annuel]]/Tableau423[[#This Row],[Heures Annuelles]]*1820</f>
        <v>#DIV/0!</v>
      </c>
      <c r="G297" s="29">
        <f t="shared" si="23"/>
        <v>0</v>
      </c>
      <c r="H297" s="71" t="e">
        <f t="shared" si="24"/>
        <v>#DIV/0!</v>
      </c>
      <c r="I297" s="72" t="e">
        <f t="shared" si="25"/>
        <v>#DIV/0!</v>
      </c>
      <c r="J297" s="17"/>
      <c r="K297" s="62"/>
    </row>
    <row r="298" spans="1:11" ht="19.899999999999999" customHeight="1" x14ac:dyDescent="0.2">
      <c r="A298" s="34">
        <v>289</v>
      </c>
      <c r="B298" s="66"/>
      <c r="C298" s="67"/>
      <c r="D298" s="68">
        <f>SUM(Tableau423[[#This Row],[TBI et NBI Mensuel]]*12)</f>
        <v>0</v>
      </c>
      <c r="E298" s="69">
        <f>Tableau423[[#This Row],[NB Heures Mensuelles]]*12</f>
        <v>0</v>
      </c>
      <c r="F298" s="70" t="e">
        <f>Tableau423[[#This Row],[TBI-NBI Annuel]]/Tableau423[[#This Row],[Heures Annuelles]]*1820</f>
        <v>#DIV/0!</v>
      </c>
      <c r="G298" s="29">
        <f t="shared" si="23"/>
        <v>0</v>
      </c>
      <c r="H298" s="71" t="e">
        <f t="shared" si="24"/>
        <v>#DIV/0!</v>
      </c>
      <c r="I298" s="72" t="e">
        <f t="shared" si="25"/>
        <v>#DIV/0!</v>
      </c>
      <c r="J298" s="17"/>
      <c r="K298" s="62"/>
    </row>
    <row r="299" spans="1:11" ht="19.899999999999999" customHeight="1" x14ac:dyDescent="0.2">
      <c r="A299" s="34">
        <v>290</v>
      </c>
      <c r="B299" s="66"/>
      <c r="C299" s="67"/>
      <c r="D299" s="68">
        <f>SUM(Tableau423[[#This Row],[TBI et NBI Mensuel]]*12)</f>
        <v>0</v>
      </c>
      <c r="E299" s="69">
        <f>Tableau423[[#This Row],[NB Heures Mensuelles]]*12</f>
        <v>0</v>
      </c>
      <c r="F299" s="70" t="e">
        <f>Tableau423[[#This Row],[TBI-NBI Annuel]]/Tableau423[[#This Row],[Heures Annuelles]]*1820</f>
        <v>#DIV/0!</v>
      </c>
      <c r="G299" s="29">
        <f t="shared" si="23"/>
        <v>0</v>
      </c>
      <c r="H299" s="71" t="e">
        <f t="shared" si="24"/>
        <v>#DIV/0!</v>
      </c>
      <c r="I299" s="72" t="e">
        <f t="shared" si="25"/>
        <v>#DIV/0!</v>
      </c>
      <c r="J299" s="17"/>
      <c r="K299" s="62"/>
    </row>
    <row r="300" spans="1:11" ht="19.899999999999999" customHeight="1" x14ac:dyDescent="0.2">
      <c r="A300" s="34">
        <v>291</v>
      </c>
      <c r="B300" s="66"/>
      <c r="C300" s="67"/>
      <c r="D300" s="68">
        <f>SUM(Tableau423[[#This Row],[TBI et NBI Mensuel]]*12)</f>
        <v>0</v>
      </c>
      <c r="E300" s="69">
        <f>Tableau423[[#This Row],[NB Heures Mensuelles]]*12</f>
        <v>0</v>
      </c>
      <c r="F300" s="70" t="e">
        <f>Tableau423[[#This Row],[TBI-NBI Annuel]]/Tableau423[[#This Row],[Heures Annuelles]]*1820</f>
        <v>#DIV/0!</v>
      </c>
      <c r="G300" s="29">
        <f t="shared" si="23"/>
        <v>0</v>
      </c>
      <c r="H300" s="71" t="e">
        <f t="shared" si="24"/>
        <v>#DIV/0!</v>
      </c>
      <c r="I300" s="72" t="e">
        <f t="shared" si="25"/>
        <v>#DIV/0!</v>
      </c>
      <c r="J300" s="17"/>
      <c r="K300" s="62"/>
    </row>
    <row r="301" spans="1:11" ht="19.899999999999999" customHeight="1" x14ac:dyDescent="0.2">
      <c r="A301" s="34">
        <v>292</v>
      </c>
      <c r="B301" s="66"/>
      <c r="C301" s="67"/>
      <c r="D301" s="68">
        <f>SUM(Tableau423[[#This Row],[TBI et NBI Mensuel]]*12)</f>
        <v>0</v>
      </c>
      <c r="E301" s="69">
        <f>Tableau423[[#This Row],[NB Heures Mensuelles]]*12</f>
        <v>0</v>
      </c>
      <c r="F301" s="70" t="e">
        <f>Tableau423[[#This Row],[TBI-NBI Annuel]]/Tableau423[[#This Row],[Heures Annuelles]]*1820</f>
        <v>#DIV/0!</v>
      </c>
      <c r="G301" s="29">
        <f t="shared" si="23"/>
        <v>0</v>
      </c>
      <c r="H301" s="71" t="e">
        <f t="shared" si="24"/>
        <v>#DIV/0!</v>
      </c>
      <c r="I301" s="72" t="e">
        <f t="shared" si="25"/>
        <v>#DIV/0!</v>
      </c>
      <c r="J301" s="17"/>
      <c r="K301" s="62"/>
    </row>
    <row r="302" spans="1:11" ht="19.899999999999999" customHeight="1" x14ac:dyDescent="0.2">
      <c r="A302" s="34">
        <v>293</v>
      </c>
      <c r="B302" s="66"/>
      <c r="C302" s="67"/>
      <c r="D302" s="68">
        <f>SUM(Tableau423[[#This Row],[TBI et NBI Mensuel]]*12)</f>
        <v>0</v>
      </c>
      <c r="E302" s="69">
        <f>Tableau423[[#This Row],[NB Heures Mensuelles]]*12</f>
        <v>0</v>
      </c>
      <c r="F302" s="70" t="e">
        <f>Tableau423[[#This Row],[TBI-NBI Annuel]]/Tableau423[[#This Row],[Heures Annuelles]]*1820</f>
        <v>#DIV/0!</v>
      </c>
      <c r="G302" s="29">
        <f t="shared" si="23"/>
        <v>0</v>
      </c>
      <c r="H302" s="71" t="e">
        <f t="shared" si="24"/>
        <v>#DIV/0!</v>
      </c>
      <c r="I302" s="72" t="e">
        <f t="shared" si="25"/>
        <v>#DIV/0!</v>
      </c>
      <c r="J302" s="17"/>
      <c r="K302" s="62"/>
    </row>
    <row r="303" spans="1:11" ht="19.899999999999999" customHeight="1" x14ac:dyDescent="0.2">
      <c r="A303" s="34">
        <v>294</v>
      </c>
      <c r="B303" s="66"/>
      <c r="C303" s="67"/>
      <c r="D303" s="68">
        <f>SUM(Tableau423[[#This Row],[TBI et NBI Mensuel]]*12)</f>
        <v>0</v>
      </c>
      <c r="E303" s="69">
        <f>Tableau423[[#This Row],[NB Heures Mensuelles]]*12</f>
        <v>0</v>
      </c>
      <c r="F303" s="70" t="e">
        <f>Tableau423[[#This Row],[TBI-NBI Annuel]]/Tableau423[[#This Row],[Heures Annuelles]]*1820</f>
        <v>#DIV/0!</v>
      </c>
      <c r="G303" s="29">
        <f t="shared" si="23"/>
        <v>0</v>
      </c>
      <c r="H303" s="71" t="e">
        <f t="shared" si="24"/>
        <v>#DIV/0!</v>
      </c>
      <c r="I303" s="72" t="e">
        <f t="shared" si="25"/>
        <v>#DIV/0!</v>
      </c>
      <c r="J303" s="17"/>
      <c r="K303" s="62"/>
    </row>
    <row r="304" spans="1:11" ht="19.899999999999999" customHeight="1" x14ac:dyDescent="0.2">
      <c r="A304" s="34">
        <v>295</v>
      </c>
      <c r="B304" s="66"/>
      <c r="C304" s="67"/>
      <c r="D304" s="68">
        <f>SUM(Tableau423[[#This Row],[TBI et NBI Mensuel]]*12)</f>
        <v>0</v>
      </c>
      <c r="E304" s="69">
        <f>Tableau423[[#This Row],[NB Heures Mensuelles]]*12</f>
        <v>0</v>
      </c>
      <c r="F304" s="70" t="e">
        <f>Tableau423[[#This Row],[TBI-NBI Annuel]]/Tableau423[[#This Row],[Heures Annuelles]]*1820</f>
        <v>#DIV/0!</v>
      </c>
      <c r="G304" s="29">
        <f t="shared" si="23"/>
        <v>0</v>
      </c>
      <c r="H304" s="71" t="e">
        <f t="shared" si="24"/>
        <v>#DIV/0!</v>
      </c>
      <c r="I304" s="72" t="e">
        <f t="shared" si="25"/>
        <v>#DIV/0!</v>
      </c>
      <c r="J304" s="17"/>
      <c r="K304" s="62"/>
    </row>
    <row r="305" spans="1:11" ht="19.899999999999999" customHeight="1" x14ac:dyDescent="0.2">
      <c r="A305" s="34">
        <v>296</v>
      </c>
      <c r="B305" s="66"/>
      <c r="C305" s="67"/>
      <c r="D305" s="68">
        <f>SUM(Tableau423[[#This Row],[TBI et NBI Mensuel]]*12)</f>
        <v>0</v>
      </c>
      <c r="E305" s="69">
        <f>Tableau423[[#This Row],[NB Heures Mensuelles]]*12</f>
        <v>0</v>
      </c>
      <c r="F305" s="70" t="e">
        <f>Tableau423[[#This Row],[TBI-NBI Annuel]]/Tableau423[[#This Row],[Heures Annuelles]]*1820</f>
        <v>#DIV/0!</v>
      </c>
      <c r="G305" s="29">
        <f t="shared" si="23"/>
        <v>0</v>
      </c>
      <c r="H305" s="71" t="e">
        <f t="shared" ref="H305:H308" si="26">IF(G305&lt;=O$12,G305,O$12)</f>
        <v>#DIV/0!</v>
      </c>
      <c r="I305" s="72" t="e">
        <f t="shared" ref="I305:I308" si="27">G305-H305</f>
        <v>#DIV/0!</v>
      </c>
      <c r="J305" s="17"/>
      <c r="K305" s="62"/>
    </row>
    <row r="306" spans="1:11" ht="19.899999999999999" customHeight="1" x14ac:dyDescent="0.2">
      <c r="A306" s="34">
        <v>297</v>
      </c>
      <c r="B306" s="66"/>
      <c r="C306" s="67"/>
      <c r="D306" s="68">
        <f>SUM(Tableau423[[#This Row],[TBI et NBI Mensuel]]*12)</f>
        <v>0</v>
      </c>
      <c r="E306" s="69">
        <f>Tableau423[[#This Row],[NB Heures Mensuelles]]*12</f>
        <v>0</v>
      </c>
      <c r="F306" s="70" t="e">
        <f>Tableau423[[#This Row],[TBI-NBI Annuel]]/Tableau423[[#This Row],[Heures Annuelles]]*1820</f>
        <v>#DIV/0!</v>
      </c>
      <c r="G306" s="29">
        <f t="shared" si="23"/>
        <v>0</v>
      </c>
      <c r="H306" s="71" t="e">
        <f t="shared" si="26"/>
        <v>#DIV/0!</v>
      </c>
      <c r="I306" s="72" t="e">
        <f t="shared" si="27"/>
        <v>#DIV/0!</v>
      </c>
      <c r="J306" s="17"/>
      <c r="K306" s="62"/>
    </row>
    <row r="307" spans="1:11" ht="19.899999999999999" customHeight="1" x14ac:dyDescent="0.2">
      <c r="A307" s="34">
        <v>298</v>
      </c>
      <c r="B307" s="66"/>
      <c r="C307" s="67"/>
      <c r="D307" s="68">
        <f>SUM(Tableau423[[#This Row],[TBI et NBI Mensuel]]*12)</f>
        <v>0</v>
      </c>
      <c r="E307" s="69">
        <f>Tableau423[[#This Row],[NB Heures Mensuelles]]*12</f>
        <v>0</v>
      </c>
      <c r="F307" s="70" t="e">
        <f>Tableau423[[#This Row],[TBI-NBI Annuel]]/Tableau423[[#This Row],[Heures Annuelles]]*1820</f>
        <v>#DIV/0!</v>
      </c>
      <c r="G307" s="29">
        <f t="shared" si="23"/>
        <v>0</v>
      </c>
      <c r="H307" s="71" t="e">
        <f t="shared" si="26"/>
        <v>#DIV/0!</v>
      </c>
      <c r="I307" s="72" t="e">
        <f t="shared" si="27"/>
        <v>#DIV/0!</v>
      </c>
      <c r="J307" s="17"/>
      <c r="K307" s="62"/>
    </row>
    <row r="308" spans="1:11" ht="19.899999999999999" customHeight="1" x14ac:dyDescent="0.2">
      <c r="A308" s="34">
        <v>299</v>
      </c>
      <c r="B308" s="66"/>
      <c r="C308" s="67"/>
      <c r="D308" s="68">
        <f>SUM(Tableau423[[#This Row],[TBI et NBI Mensuel]]*12)</f>
        <v>0</v>
      </c>
      <c r="E308" s="69">
        <f>Tableau423[[#This Row],[NB Heures Mensuelles]]*12</f>
        <v>0</v>
      </c>
      <c r="F308" s="70" t="e">
        <f>Tableau423[[#This Row],[TBI-NBI Annuel]]/Tableau423[[#This Row],[Heures Annuelles]]*1820</f>
        <v>#DIV/0!</v>
      </c>
      <c r="G308" s="29">
        <f t="shared" si="23"/>
        <v>0</v>
      </c>
      <c r="H308" s="71" t="e">
        <f t="shared" si="26"/>
        <v>#DIV/0!</v>
      </c>
      <c r="I308" s="72" t="e">
        <f t="shared" si="27"/>
        <v>#DIV/0!</v>
      </c>
      <c r="J308" s="17"/>
      <c r="K308" s="62"/>
    </row>
    <row r="309" spans="1:11" ht="19.899999999999999" customHeight="1" x14ac:dyDescent="0.2">
      <c r="A309" s="34">
        <v>300</v>
      </c>
      <c r="B309" s="66"/>
      <c r="C309" s="67"/>
      <c r="D309" s="68">
        <f>SUM(Tableau423[[#This Row],[TBI et NBI Mensuel]]*12)</f>
        <v>0</v>
      </c>
      <c r="E309" s="69">
        <f>Tableau423[[#This Row],[NB Heures Mensuelles]]*12</f>
        <v>0</v>
      </c>
      <c r="F309" s="70" t="e">
        <f>Tableau423[[#This Row],[TBI-NBI Annuel]]/Tableau423[[#This Row],[Heures Annuelles]]*1820</f>
        <v>#DIV/0!</v>
      </c>
      <c r="G309" s="29">
        <f t="shared" si="23"/>
        <v>0</v>
      </c>
      <c r="H309" s="71" t="e">
        <f t="shared" si="16"/>
        <v>#DIV/0!</v>
      </c>
      <c r="I309" s="72" t="e">
        <f t="shared" si="17"/>
        <v>#DIV/0!</v>
      </c>
      <c r="J309" s="17"/>
      <c r="K309" s="62"/>
    </row>
    <row r="310" spans="1:11" ht="19.899999999999999" customHeight="1" x14ac:dyDescent="0.2">
      <c r="A310" s="21" t="s">
        <v>0</v>
      </c>
      <c r="B310" s="22">
        <f>SUM(Tableau423[TBI et NBI Mensuel])</f>
        <v>0</v>
      </c>
      <c r="C310" s="23">
        <f>SUM(Tableau423[NB Heures Mensuelles])</f>
        <v>0</v>
      </c>
      <c r="D310" s="22">
        <f>SUM(Tableau423[TBI-NBI Annuel])</f>
        <v>0</v>
      </c>
      <c r="E310" s="23">
        <f>SUM(Tableau423[[#All],[Heures Annuelles]])</f>
        <v>0</v>
      </c>
      <c r="F310" s="24" t="e">
        <f>SUM(Tableau423[TBI-NBI Annuel ETP])</f>
        <v>#DIV/0!</v>
      </c>
      <c r="G310" s="65">
        <f>SUM(Tableau423[Cotisation 
risque 3 mensuelle])</f>
        <v>0</v>
      </c>
      <c r="H310" s="128" t="e">
        <f>SUM(H10:H309)</f>
        <v>#DIV/0!</v>
      </c>
      <c r="I310" s="128" t="e">
        <f>SUBTOTAL(109,I10:I309)</f>
        <v>#DIV/0!</v>
      </c>
      <c r="J310" s="47"/>
      <c r="K310" s="62"/>
    </row>
    <row r="312" spans="1:11" ht="19.899999999999999" customHeight="1" x14ac:dyDescent="0.2">
      <c r="A312" s="2"/>
      <c r="B312" s="3"/>
      <c r="C312" s="4"/>
      <c r="D312" s="5"/>
      <c r="E312" s="6"/>
      <c r="F312" s="5"/>
      <c r="G312" s="5"/>
    </row>
    <row r="313" spans="1:11" ht="19.899999999999999" customHeight="1" x14ac:dyDescent="0.2">
      <c r="A313" s="11"/>
      <c r="B313" s="16"/>
      <c r="C313" s="5"/>
      <c r="D313" s="5"/>
      <c r="E313" s="6"/>
      <c r="F313" s="5"/>
      <c r="G313" s="5"/>
    </row>
    <row r="314" spans="1:11" ht="33.75" customHeight="1" x14ac:dyDescent="0.2">
      <c r="A314" s="15"/>
      <c r="B314" s="7"/>
      <c r="C314" s="16"/>
      <c r="D314" s="16"/>
      <c r="E314" s="16"/>
      <c r="F314" s="16"/>
      <c r="G314" s="16"/>
    </row>
    <row r="315" spans="1:11" ht="19.899999999999999" customHeight="1" x14ac:dyDescent="0.2">
      <c r="A315" s="7"/>
      <c r="C315" s="7"/>
      <c r="D315" s="7"/>
      <c r="E315" s="7"/>
      <c r="F315" s="7"/>
      <c r="G315" s="8"/>
    </row>
    <row r="316" spans="1:11" ht="60.75" customHeight="1" x14ac:dyDescent="0.2"/>
    <row r="317" spans="1:11" ht="14.25" x14ac:dyDescent="0.2"/>
    <row r="318" spans="1:11" ht="60.75" customHeight="1" x14ac:dyDescent="0.2"/>
  </sheetData>
  <sheetProtection insertRows="0" deleteRows="0"/>
  <mergeCells count="23">
    <mergeCell ref="M47:S49"/>
    <mergeCell ref="A1:S1"/>
    <mergeCell ref="A2:S2"/>
    <mergeCell ref="A3:S3"/>
    <mergeCell ref="A4:S4"/>
    <mergeCell ref="A5:J5"/>
    <mergeCell ref="L5:S5"/>
    <mergeCell ref="M65:S65"/>
    <mergeCell ref="M66:S70"/>
    <mergeCell ref="A6:I6"/>
    <mergeCell ref="A7:C7"/>
    <mergeCell ref="D7:I8"/>
    <mergeCell ref="M7:O8"/>
    <mergeCell ref="M9:N9"/>
    <mergeCell ref="M10:N10"/>
    <mergeCell ref="M11:N11"/>
    <mergeCell ref="M12:N12"/>
    <mergeCell ref="M13:N13"/>
    <mergeCell ref="M15:S15"/>
    <mergeCell ref="M6:S6"/>
    <mergeCell ref="M17:S26"/>
    <mergeCell ref="M28:S28"/>
    <mergeCell ref="M30:S31"/>
  </mergeCells>
  <pageMargins left="0.11811023622047245" right="0.11811023622047245" top="0.31496062992125984" bottom="0.55118110236220474" header="0.11811023622047245" footer="0.11811023622047245"/>
  <pageSetup paperSize="9" scale="55"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N45"/>
  <sheetViews>
    <sheetView zoomScaleNormal="100" workbookViewId="0">
      <selection activeCell="F8" sqref="F8"/>
    </sheetView>
  </sheetViews>
  <sheetFormatPr baseColWidth="10" defaultRowHeight="14.25" x14ac:dyDescent="0.2"/>
  <cols>
    <col min="1" max="1" width="8.375" style="75" customWidth="1"/>
    <col min="2" max="2" width="26" style="75" customWidth="1"/>
    <col min="3" max="3" width="35.25" style="75" customWidth="1"/>
    <col min="4" max="4" width="25" style="75" customWidth="1"/>
    <col min="5" max="5" width="12.875" style="75" customWidth="1"/>
    <col min="6" max="6" width="80.375" style="76" customWidth="1"/>
    <col min="7" max="8" width="11" style="76"/>
    <col min="9" max="9" width="3" style="76" customWidth="1"/>
    <col min="10" max="10" width="7.375" style="76" customWidth="1"/>
    <col min="11" max="11" width="11" style="76" hidden="1" customWidth="1"/>
    <col min="12" max="14" width="11" style="76"/>
    <col min="15" max="16384" width="11" style="75"/>
  </cols>
  <sheetData>
    <row r="1" spans="1:14" s="74" customFormat="1" ht="36" customHeight="1" x14ac:dyDescent="0.2">
      <c r="A1" s="190" t="s">
        <v>60</v>
      </c>
      <c r="B1" s="190"/>
      <c r="C1" s="190"/>
      <c r="D1" s="190"/>
      <c r="E1" s="190"/>
      <c r="F1" s="102"/>
      <c r="G1" s="102"/>
      <c r="H1" s="102"/>
      <c r="I1" s="102"/>
      <c r="J1" s="103"/>
      <c r="K1" s="73"/>
      <c r="L1" s="109"/>
      <c r="M1" s="109"/>
      <c r="N1" s="109"/>
    </row>
    <row r="2" spans="1:14" s="74" customFormat="1" ht="93" customHeight="1" x14ac:dyDescent="0.2">
      <c r="A2" s="191"/>
      <c r="B2" s="191"/>
      <c r="C2" s="191"/>
      <c r="D2" s="191"/>
      <c r="E2" s="191"/>
      <c r="F2" s="104"/>
      <c r="G2" s="104"/>
      <c r="H2" s="104"/>
      <c r="I2" s="104"/>
      <c r="J2" s="105"/>
      <c r="K2" s="109"/>
      <c r="L2" s="109"/>
      <c r="M2" s="109"/>
      <c r="N2" s="109"/>
    </row>
    <row r="3" spans="1:14" ht="8.25" customHeight="1" x14ac:dyDescent="0.2"/>
    <row r="4" spans="1:14" ht="30.75" customHeight="1" x14ac:dyDescent="0.2">
      <c r="A4" s="192" t="s">
        <v>56</v>
      </c>
      <c r="B4" s="193"/>
      <c r="C4" s="193"/>
      <c r="D4" s="193"/>
      <c r="E4" s="193"/>
      <c r="F4" s="106"/>
      <c r="G4" s="106"/>
      <c r="H4" s="106"/>
      <c r="I4" s="106"/>
      <c r="J4" s="106"/>
      <c r="K4" s="110"/>
    </row>
    <row r="5" spans="1:14" s="76" customFormat="1" ht="17.25" customHeight="1" x14ac:dyDescent="0.2">
      <c r="A5" s="114"/>
      <c r="B5" s="115"/>
      <c r="C5" s="115"/>
      <c r="D5" s="115"/>
      <c r="E5" s="114"/>
      <c r="F5" s="106"/>
      <c r="G5" s="106"/>
      <c r="H5" s="106"/>
      <c r="I5" s="106"/>
      <c r="J5" s="106"/>
      <c r="K5" s="110"/>
    </row>
    <row r="6" spans="1:14" s="76" customFormat="1" ht="28.5" customHeight="1" x14ac:dyDescent="0.2">
      <c r="A6" s="112"/>
      <c r="B6" s="188" t="s">
        <v>14</v>
      </c>
      <c r="C6" s="189"/>
      <c r="D6" s="116" t="s">
        <v>43</v>
      </c>
      <c r="E6" s="112"/>
      <c r="F6" s="106"/>
      <c r="G6" s="106"/>
      <c r="H6" s="106"/>
      <c r="I6" s="106"/>
      <c r="J6" s="106"/>
      <c r="K6" s="110"/>
    </row>
    <row r="7" spans="1:14" ht="54.75" customHeight="1" x14ac:dyDescent="0.25">
      <c r="A7" s="81"/>
      <c r="B7" s="80" t="s">
        <v>24</v>
      </c>
      <c r="C7" s="99" t="s">
        <v>40</v>
      </c>
      <c r="D7" s="117" t="s">
        <v>39</v>
      </c>
      <c r="E7" s="81"/>
    </row>
    <row r="8" spans="1:14" ht="17.100000000000001" customHeight="1" x14ac:dyDescent="0.25">
      <c r="A8" s="81"/>
      <c r="B8" s="82">
        <v>1</v>
      </c>
      <c r="C8" s="101"/>
      <c r="D8" s="118">
        <f>C8*1%</f>
        <v>0</v>
      </c>
      <c r="E8" s="81"/>
    </row>
    <row r="9" spans="1:14" ht="17.100000000000001" customHeight="1" x14ac:dyDescent="0.25">
      <c r="A9" s="81"/>
      <c r="B9" s="82">
        <v>2</v>
      </c>
      <c r="C9" s="101"/>
      <c r="D9" s="118">
        <f t="shared" ref="D9:D12" si="0">C9*1%</f>
        <v>0</v>
      </c>
      <c r="E9" s="81"/>
    </row>
    <row r="10" spans="1:14" ht="17.100000000000001" customHeight="1" x14ac:dyDescent="0.25">
      <c r="A10" s="81"/>
      <c r="B10" s="82">
        <v>3</v>
      </c>
      <c r="C10" s="101"/>
      <c r="D10" s="118">
        <f t="shared" si="0"/>
        <v>0</v>
      </c>
      <c r="E10" s="81"/>
    </row>
    <row r="11" spans="1:14" ht="17.100000000000001" customHeight="1" x14ac:dyDescent="0.25">
      <c r="A11" s="81"/>
      <c r="B11" s="82">
        <v>4</v>
      </c>
      <c r="C11" s="101"/>
      <c r="D11" s="118">
        <f t="shared" si="0"/>
        <v>0</v>
      </c>
      <c r="E11" s="81"/>
    </row>
    <row r="12" spans="1:14" ht="17.100000000000001" customHeight="1" x14ac:dyDescent="0.25">
      <c r="A12" s="81"/>
      <c r="B12" s="82">
        <v>5</v>
      </c>
      <c r="C12" s="101"/>
      <c r="D12" s="118">
        <f t="shared" si="0"/>
        <v>0</v>
      </c>
      <c r="E12" s="81"/>
    </row>
    <row r="13" spans="1:14" ht="21.75" customHeight="1" x14ac:dyDescent="0.2"/>
    <row r="14" spans="1:14" ht="33" customHeight="1" x14ac:dyDescent="0.2">
      <c r="A14" s="192" t="s">
        <v>57</v>
      </c>
      <c r="B14" s="193"/>
      <c r="C14" s="193"/>
      <c r="D14" s="193"/>
      <c r="E14" s="193"/>
      <c r="F14" s="106"/>
      <c r="G14" s="106"/>
      <c r="H14" s="106"/>
      <c r="I14" s="106"/>
      <c r="J14" s="106"/>
      <c r="K14" s="110"/>
    </row>
    <row r="15" spans="1:14" s="76" customFormat="1" ht="23.25" customHeight="1" x14ac:dyDescent="0.2">
      <c r="A15" s="114"/>
      <c r="B15" s="115"/>
      <c r="C15" s="115"/>
      <c r="D15" s="115"/>
      <c r="E15" s="114"/>
      <c r="F15" s="106"/>
      <c r="G15" s="106"/>
      <c r="H15" s="106"/>
      <c r="I15" s="106"/>
      <c r="J15" s="106"/>
      <c r="K15" s="110"/>
    </row>
    <row r="16" spans="1:14" s="76" customFormat="1" ht="27.75" customHeight="1" x14ac:dyDescent="0.2">
      <c r="A16" s="112"/>
      <c r="B16" s="188" t="s">
        <v>14</v>
      </c>
      <c r="C16" s="189"/>
      <c r="D16" s="116" t="s">
        <v>43</v>
      </c>
      <c r="E16" s="112"/>
      <c r="F16" s="106"/>
      <c r="G16" s="106"/>
      <c r="H16" s="106"/>
      <c r="I16" s="106"/>
      <c r="J16" s="106"/>
      <c r="K16" s="110"/>
    </row>
    <row r="17" spans="1:11" ht="33" x14ac:dyDescent="0.25">
      <c r="A17" s="81"/>
      <c r="B17" s="80" t="s">
        <v>24</v>
      </c>
      <c r="C17" s="99" t="s">
        <v>41</v>
      </c>
      <c r="D17" s="117" t="s">
        <v>42</v>
      </c>
      <c r="E17" s="81"/>
      <c r="F17" s="83"/>
      <c r="G17" s="77"/>
    </row>
    <row r="18" spans="1:11" ht="17.100000000000001" customHeight="1" x14ac:dyDescent="0.25">
      <c r="A18" s="81"/>
      <c r="B18" s="82">
        <v>1</v>
      </c>
      <c r="C18" s="100"/>
      <c r="D18" s="119">
        <f>C18*0.43%</f>
        <v>0</v>
      </c>
      <c r="E18" s="81"/>
    </row>
    <row r="19" spans="1:11" ht="17.100000000000001" customHeight="1" x14ac:dyDescent="0.25">
      <c r="A19" s="81"/>
      <c r="B19" s="82">
        <v>2</v>
      </c>
      <c r="C19" s="100"/>
      <c r="D19" s="119">
        <f t="shared" ref="D19:D22" si="1">C19*0.43%</f>
        <v>0</v>
      </c>
      <c r="E19" s="81"/>
    </row>
    <row r="20" spans="1:11" ht="17.100000000000001" customHeight="1" x14ac:dyDescent="0.25">
      <c r="A20" s="81"/>
      <c r="B20" s="82">
        <v>3</v>
      </c>
      <c r="C20" s="100"/>
      <c r="D20" s="119">
        <f t="shared" si="1"/>
        <v>0</v>
      </c>
      <c r="E20" s="81"/>
    </row>
    <row r="21" spans="1:11" ht="17.100000000000001" customHeight="1" x14ac:dyDescent="0.25">
      <c r="A21" s="81"/>
      <c r="B21" s="82">
        <v>4</v>
      </c>
      <c r="C21" s="100"/>
      <c r="D21" s="119">
        <f t="shared" si="1"/>
        <v>0</v>
      </c>
      <c r="E21" s="81"/>
    </row>
    <row r="22" spans="1:11" ht="17.100000000000001" customHeight="1" x14ac:dyDescent="0.25">
      <c r="A22" s="81"/>
      <c r="B22" s="82">
        <v>5</v>
      </c>
      <c r="C22" s="100"/>
      <c r="D22" s="119">
        <f t="shared" si="1"/>
        <v>0</v>
      </c>
      <c r="E22" s="81"/>
    </row>
    <row r="24" spans="1:11" ht="39" customHeight="1" x14ac:dyDescent="0.2">
      <c r="A24" s="194" t="s">
        <v>58</v>
      </c>
      <c r="B24" s="195"/>
      <c r="C24" s="195"/>
      <c r="D24" s="195"/>
      <c r="E24" s="195"/>
      <c r="F24" s="107"/>
      <c r="G24" s="107"/>
      <c r="H24" s="107"/>
      <c r="I24" s="107"/>
      <c r="J24" s="107"/>
      <c r="K24" s="111"/>
    </row>
    <row r="25" spans="1:11" s="76" customFormat="1" ht="21.75" customHeight="1" x14ac:dyDescent="0.2">
      <c r="A25" s="120"/>
      <c r="B25" s="121"/>
      <c r="C25" s="121"/>
      <c r="D25" s="121"/>
      <c r="E25" s="120"/>
      <c r="F25" s="107"/>
      <c r="G25" s="107"/>
      <c r="H25" s="107"/>
      <c r="I25" s="107"/>
      <c r="J25" s="107"/>
      <c r="K25" s="111"/>
    </row>
    <row r="26" spans="1:11" s="76" customFormat="1" ht="27.75" customHeight="1" x14ac:dyDescent="0.2">
      <c r="A26" s="113"/>
      <c r="B26" s="188" t="s">
        <v>14</v>
      </c>
      <c r="C26" s="189"/>
      <c r="D26" s="124" t="s">
        <v>43</v>
      </c>
      <c r="E26" s="113"/>
      <c r="F26" s="107"/>
      <c r="G26" s="107"/>
      <c r="H26" s="107"/>
      <c r="I26" s="107"/>
      <c r="J26" s="107"/>
      <c r="K26" s="111"/>
    </row>
    <row r="27" spans="1:11" ht="54.75" customHeight="1" x14ac:dyDescent="0.25">
      <c r="A27" s="81"/>
      <c r="B27" s="80" t="s">
        <v>24</v>
      </c>
      <c r="C27" s="99" t="s">
        <v>41</v>
      </c>
      <c r="D27" s="125" t="s">
        <v>42</v>
      </c>
      <c r="E27" s="81"/>
    </row>
    <row r="28" spans="1:11" ht="17.100000000000001" customHeight="1" x14ac:dyDescent="0.25">
      <c r="A28" s="81"/>
      <c r="B28" s="82">
        <v>1</v>
      </c>
      <c r="C28" s="100"/>
      <c r="D28" s="118">
        <f>C28*0.47%</f>
        <v>0</v>
      </c>
      <c r="E28" s="81"/>
      <c r="F28" s="84"/>
      <c r="G28" s="78"/>
    </row>
    <row r="29" spans="1:11" ht="17.100000000000001" customHeight="1" x14ac:dyDescent="0.25">
      <c r="A29" s="81"/>
      <c r="B29" s="82">
        <v>2</v>
      </c>
      <c r="C29" s="100"/>
      <c r="D29" s="118">
        <f t="shared" ref="D29:D32" si="2">C29*0.47%</f>
        <v>0</v>
      </c>
      <c r="E29" s="81"/>
    </row>
    <row r="30" spans="1:11" ht="17.100000000000001" customHeight="1" x14ac:dyDescent="0.25">
      <c r="A30" s="81"/>
      <c r="B30" s="82">
        <v>3</v>
      </c>
      <c r="C30" s="100"/>
      <c r="D30" s="118">
        <f t="shared" si="2"/>
        <v>0</v>
      </c>
      <c r="E30" s="81"/>
    </row>
    <row r="31" spans="1:11" ht="17.100000000000001" customHeight="1" x14ac:dyDescent="0.25">
      <c r="A31" s="81"/>
      <c r="B31" s="82">
        <v>4</v>
      </c>
      <c r="C31" s="100"/>
      <c r="D31" s="118">
        <f t="shared" si="2"/>
        <v>0</v>
      </c>
      <c r="E31" s="81"/>
    </row>
    <row r="32" spans="1:11" ht="17.100000000000001" customHeight="1" x14ac:dyDescent="0.25">
      <c r="A32" s="81"/>
      <c r="B32" s="82">
        <v>5</v>
      </c>
      <c r="C32" s="100"/>
      <c r="D32" s="118">
        <f t="shared" si="2"/>
        <v>0</v>
      </c>
      <c r="E32" s="81"/>
    </row>
    <row r="34" spans="1:14" ht="6.75" customHeight="1" x14ac:dyDescent="0.2"/>
    <row r="35" spans="1:14" ht="30" customHeight="1" x14ac:dyDescent="0.2">
      <c r="A35" s="196" t="s">
        <v>59</v>
      </c>
      <c r="B35" s="197"/>
      <c r="C35" s="197"/>
      <c r="D35" s="197"/>
      <c r="E35" s="197"/>
      <c r="F35" s="108"/>
      <c r="G35" s="108"/>
      <c r="H35" s="108"/>
      <c r="I35" s="108"/>
      <c r="J35" s="108"/>
      <c r="K35" s="84"/>
    </row>
    <row r="36" spans="1:14" ht="23.25" customHeight="1" x14ac:dyDescent="0.2"/>
    <row r="37" spans="1:14" s="76" customFormat="1" ht="23.25" customHeight="1" x14ac:dyDescent="0.2">
      <c r="A37" s="123"/>
      <c r="B37" s="188" t="s">
        <v>14</v>
      </c>
      <c r="C37" s="189"/>
      <c r="D37" s="124" t="s">
        <v>43</v>
      </c>
      <c r="E37" s="123"/>
      <c r="F37" s="122"/>
    </row>
    <row r="38" spans="1:14" ht="59.25" customHeight="1" x14ac:dyDescent="0.25">
      <c r="A38" s="81"/>
      <c r="B38" s="80" t="s">
        <v>24</v>
      </c>
      <c r="C38" s="99" t="s">
        <v>47</v>
      </c>
      <c r="D38" s="125" t="s">
        <v>42</v>
      </c>
      <c r="E38" s="81"/>
      <c r="F38" s="84"/>
      <c r="G38" s="78"/>
    </row>
    <row r="39" spans="1:14" ht="17.100000000000001" customHeight="1" x14ac:dyDescent="0.25">
      <c r="A39" s="81"/>
      <c r="B39" s="82">
        <v>1</v>
      </c>
      <c r="C39" s="100"/>
      <c r="D39" s="118">
        <f>C39*0.58%</f>
        <v>0</v>
      </c>
      <c r="E39" s="81"/>
    </row>
    <row r="40" spans="1:14" ht="17.100000000000001" customHeight="1" x14ac:dyDescent="0.25">
      <c r="A40" s="81"/>
      <c r="B40" s="82">
        <v>2</v>
      </c>
      <c r="C40" s="100"/>
      <c r="D40" s="118">
        <f t="shared" ref="D40:D43" si="3">C40*0.58%</f>
        <v>0</v>
      </c>
      <c r="E40" s="81"/>
    </row>
    <row r="41" spans="1:14" ht="17.100000000000001" customHeight="1" x14ac:dyDescent="0.25">
      <c r="A41" s="81"/>
      <c r="B41" s="82">
        <v>3</v>
      </c>
      <c r="C41" s="100"/>
      <c r="D41" s="118">
        <f t="shared" si="3"/>
        <v>0</v>
      </c>
      <c r="E41" s="81"/>
    </row>
    <row r="42" spans="1:14" ht="17.100000000000001" customHeight="1" x14ac:dyDescent="0.25">
      <c r="A42" s="81"/>
      <c r="B42" s="82">
        <v>4</v>
      </c>
      <c r="C42" s="100"/>
      <c r="D42" s="118">
        <f t="shared" si="3"/>
        <v>0</v>
      </c>
      <c r="E42" s="81"/>
    </row>
    <row r="43" spans="1:14" ht="17.100000000000001" customHeight="1" x14ac:dyDescent="0.25">
      <c r="A43" s="81"/>
      <c r="B43" s="82">
        <v>5</v>
      </c>
      <c r="C43" s="100"/>
      <c r="D43" s="118">
        <f t="shared" si="3"/>
        <v>0</v>
      </c>
      <c r="E43" s="81"/>
    </row>
    <row r="44" spans="1:14" x14ac:dyDescent="0.2">
      <c r="B44" s="79"/>
      <c r="C44" s="79"/>
      <c r="D44" s="79"/>
    </row>
    <row r="45" spans="1:14" s="126" customFormat="1" x14ac:dyDescent="0.2">
      <c r="B45" s="126" t="s">
        <v>48</v>
      </c>
      <c r="F45" s="127"/>
      <c r="G45" s="127"/>
      <c r="H45" s="127"/>
      <c r="I45" s="127"/>
      <c r="J45" s="127"/>
      <c r="K45" s="127"/>
      <c r="L45" s="127"/>
      <c r="M45" s="127"/>
      <c r="N45" s="127"/>
    </row>
  </sheetData>
  <sheetProtection insertRows="0" deleteRows="0"/>
  <mergeCells count="9">
    <mergeCell ref="B37:C37"/>
    <mergeCell ref="A1:E2"/>
    <mergeCell ref="A4:E4"/>
    <mergeCell ref="A14:E14"/>
    <mergeCell ref="A24:E24"/>
    <mergeCell ref="A35:E35"/>
    <mergeCell ref="B6:C6"/>
    <mergeCell ref="B16:C16"/>
    <mergeCell ref="B26:C26"/>
  </mergeCells>
  <pageMargins left="0.31496062992125984" right="0.31496062992125984" top="0.35433070866141736"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SMQ</vt:lpstr>
      <vt:lpstr>Simulation ITT 1,15%</vt:lpstr>
      <vt:lpstr>Simulation ITT INVAL 2,15%</vt:lpstr>
      <vt:lpstr>Simulation ITT INVAL PR 2,58%</vt:lpstr>
      <vt:lpstr>Simulation Agent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ssirjean</dc:creator>
  <cp:lastModifiedBy>Isabelle MIGOT</cp:lastModifiedBy>
  <cp:lastPrinted>2018-10-05T06:35:48Z</cp:lastPrinted>
  <dcterms:created xsi:type="dcterms:W3CDTF">2012-06-28T10:13:27Z</dcterms:created>
  <dcterms:modified xsi:type="dcterms:W3CDTF">2024-11-18T15:06:44Z</dcterms:modified>
</cp:coreProperties>
</file>